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1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CRONOGRAMA!$A$1:$Q$53</definedName>
    <definedName name="_xlnm._FilterDatabase" localSheetId="3" hidden="1">ORÇAMENTO!$A$13:$K$187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3">ORÇAMENTO!$A$1:$K$189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V5" i="1"/>
  <c r="F36" i="5" l="1"/>
  <c r="F173" i="5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F23" i="5" l="1"/>
  <c r="F22" i="5"/>
  <c r="F21" i="5"/>
  <c r="H94" i="5" l="1"/>
  <c r="F49" i="5" l="1"/>
  <c r="F162" i="5"/>
  <c r="F48" i="5"/>
  <c r="F35" i="5"/>
  <c r="F34" i="5"/>
  <c r="F166" i="5" s="1"/>
  <c r="F59" i="5" l="1"/>
  <c r="F60" i="5" l="1"/>
  <c r="F160" i="5" s="1"/>
  <c r="F161" i="5" s="1"/>
  <c r="F46" i="5" l="1"/>
  <c r="H182" i="5" l="1"/>
  <c r="H184" i="5"/>
  <c r="H181" i="5"/>
  <c r="H178" i="5"/>
  <c r="H179" i="5"/>
  <c r="H180" i="5"/>
  <c r="H177" i="5"/>
  <c r="H176" i="5"/>
  <c r="H183" i="5"/>
  <c r="H116" i="5"/>
  <c r="H117" i="5"/>
  <c r="H119" i="5"/>
  <c r="H118" i="5"/>
  <c r="H120" i="5"/>
  <c r="H121" i="5"/>
  <c r="H114" i="5"/>
  <c r="H113" i="5"/>
  <c r="H115" i="5"/>
  <c r="H77" i="5"/>
  <c r="H67" i="5"/>
  <c r="H78" i="5"/>
  <c r="H68" i="5"/>
  <c r="H69" i="5"/>
  <c r="H72" i="5"/>
  <c r="H73" i="5"/>
  <c r="H66" i="5"/>
  <c r="H76" i="5"/>
  <c r="H75" i="5"/>
  <c r="H175" i="5" l="1"/>
  <c r="H112" i="5"/>
  <c r="H44" i="5"/>
  <c r="H56" i="5"/>
  <c r="H86" i="5"/>
  <c r="H87" i="5"/>
  <c r="H82" i="5"/>
  <c r="H83" i="5"/>
  <c r="H79" i="5"/>
  <c r="H85" i="5"/>
  <c r="H81" i="5"/>
  <c r="H84" i="5"/>
  <c r="H80" i="5"/>
  <c r="H43" i="5"/>
  <c r="H71" i="5"/>
  <c r="H70" i="5"/>
  <c r="H65" i="5" s="1"/>
  <c r="H50" i="5"/>
  <c r="H51" i="5"/>
  <c r="H52" i="5"/>
  <c r="H29" i="5"/>
  <c r="H104" i="5"/>
  <c r="H106" i="5"/>
  <c r="H108" i="5"/>
  <c r="H109" i="5"/>
  <c r="H105" i="5"/>
  <c r="H107" i="5"/>
  <c r="H110" i="5"/>
  <c r="H103" i="5"/>
  <c r="H111" i="5"/>
  <c r="H98" i="5"/>
  <c r="H152" i="5"/>
  <c r="H151" i="5"/>
  <c r="H153" i="5"/>
  <c r="H170" i="5"/>
  <c r="H49" i="5"/>
  <c r="H58" i="5"/>
  <c r="H57" i="5"/>
  <c r="H48" i="5"/>
  <c r="H169" i="5"/>
  <c r="H133" i="5"/>
  <c r="H132" i="5"/>
  <c r="H128" i="5"/>
  <c r="H127" i="5"/>
  <c r="H28" i="5"/>
  <c r="H30" i="5"/>
  <c r="H36" i="5"/>
  <c r="H46" i="5"/>
  <c r="H60" i="5"/>
  <c r="H137" i="5"/>
  <c r="H38" i="5"/>
  <c r="H62" i="5"/>
  <c r="H61" i="5" s="1"/>
  <c r="H140" i="5"/>
  <c r="H102" i="5"/>
  <c r="H148" i="5"/>
  <c r="H136" i="5"/>
  <c r="H144" i="5"/>
  <c r="H126" i="5"/>
  <c r="H21" i="5"/>
  <c r="H139" i="5"/>
  <c r="H168" i="5"/>
  <c r="H150" i="5"/>
  <c r="H134" i="5"/>
  <c r="H27" i="5"/>
  <c r="H131" i="5"/>
  <c r="H160" i="5"/>
  <c r="H143" i="5"/>
  <c r="H149" i="5"/>
  <c r="H45" i="5"/>
  <c r="H163" i="5"/>
  <c r="H135" i="5"/>
  <c r="H39" i="5"/>
  <c r="H166" i="5"/>
  <c r="H26" i="5"/>
  <c r="H141" i="5"/>
  <c r="H59" i="5"/>
  <c r="H22" i="5"/>
  <c r="H161" i="5"/>
  <c r="H145" i="5"/>
  <c r="H23" i="5"/>
  <c r="H142" i="5"/>
  <c r="H162" i="5"/>
  <c r="H101" i="5" l="1"/>
  <c r="H20" i="5"/>
  <c r="H130" i="5"/>
  <c r="H147" i="5"/>
  <c r="H25" i="5"/>
  <c r="H159" i="5"/>
  <c r="H17" i="5"/>
  <c r="H18" i="5"/>
  <c r="H16" i="5"/>
  <c r="H95" i="5"/>
  <c r="H167" i="5"/>
  <c r="H165" i="5" s="1"/>
  <c r="H88" i="5" l="1"/>
  <c r="H74" i="5" s="1"/>
  <c r="H64" i="5" s="1"/>
  <c r="H173" i="5"/>
  <c r="H172" i="5" s="1"/>
  <c r="H99" i="5"/>
  <c r="H97" i="5" s="1"/>
  <c r="H53" i="5"/>
  <c r="H47" i="5" s="1"/>
  <c r="H146" i="5"/>
  <c r="H138" i="5" s="1"/>
  <c r="H55" i="5"/>
  <c r="H15" i="5"/>
  <c r="H14" i="5" s="1"/>
  <c r="H54" i="5"/>
  <c r="H157" i="5"/>
  <c r="H41" i="5"/>
  <c r="H42" i="5"/>
  <c r="H92" i="5" l="1"/>
  <c r="A8" i="2"/>
  <c r="A6" i="2"/>
  <c r="A5" i="2"/>
  <c r="I16" i="5" l="1"/>
  <c r="J16" i="5" s="1"/>
  <c r="K16" i="5" s="1"/>
  <c r="I17" i="5"/>
  <c r="J17" i="5" s="1"/>
  <c r="K17" i="5" s="1"/>
  <c r="I18" i="5"/>
  <c r="J18" i="5" s="1"/>
  <c r="K18" i="5" s="1"/>
  <c r="I15" i="5"/>
  <c r="J15" i="5" s="1"/>
  <c r="K15" i="5" s="1"/>
  <c r="I184" i="5"/>
  <c r="J184" i="5" s="1"/>
  <c r="K184" i="5" s="1"/>
  <c r="I181" i="5"/>
  <c r="J181" i="5" s="1"/>
  <c r="K181" i="5" s="1"/>
  <c r="I178" i="5"/>
  <c r="J178" i="5" s="1"/>
  <c r="K178" i="5" s="1"/>
  <c r="I179" i="5"/>
  <c r="J179" i="5" s="1"/>
  <c r="K179" i="5" s="1"/>
  <c r="I182" i="5"/>
  <c r="J182" i="5" s="1"/>
  <c r="K182" i="5" s="1"/>
  <c r="I183" i="5"/>
  <c r="J183" i="5" s="1"/>
  <c r="K183" i="5" s="1"/>
  <c r="I180" i="5"/>
  <c r="J180" i="5" s="1"/>
  <c r="K180" i="5" s="1"/>
  <c r="I176" i="5"/>
  <c r="J176" i="5" s="1"/>
  <c r="K176" i="5" s="1"/>
  <c r="I177" i="5"/>
  <c r="J177" i="5" s="1"/>
  <c r="K177" i="5" s="1"/>
  <c r="W6" i="1"/>
  <c r="I44" i="5"/>
  <c r="J44" i="5" s="1"/>
  <c r="K44" i="5" s="1"/>
  <c r="B14" i="2"/>
  <c r="I56" i="5"/>
  <c r="J56" i="5" s="1"/>
  <c r="K56" i="5" s="1"/>
  <c r="I55" i="5"/>
  <c r="J55" i="5" s="1"/>
  <c r="K55" i="5" s="1"/>
  <c r="I94" i="5"/>
  <c r="J94" i="5" s="1"/>
  <c r="K94" i="5" s="1"/>
  <c r="I81" i="5"/>
  <c r="J81" i="5" s="1"/>
  <c r="K81" i="5" s="1"/>
  <c r="I85" i="5"/>
  <c r="J85" i="5" s="1"/>
  <c r="K85" i="5" s="1"/>
  <c r="I82" i="5"/>
  <c r="J82" i="5" s="1"/>
  <c r="K82" i="5" s="1"/>
  <c r="I86" i="5"/>
  <c r="J86" i="5" s="1"/>
  <c r="K86" i="5" s="1"/>
  <c r="I79" i="5"/>
  <c r="J79" i="5" s="1"/>
  <c r="K79" i="5" s="1"/>
  <c r="I83" i="5"/>
  <c r="J83" i="5" s="1"/>
  <c r="K83" i="5" s="1"/>
  <c r="I87" i="5"/>
  <c r="J87" i="5" s="1"/>
  <c r="K87" i="5" s="1"/>
  <c r="I80" i="5"/>
  <c r="J80" i="5" s="1"/>
  <c r="K80" i="5" s="1"/>
  <c r="I84" i="5"/>
  <c r="J84" i="5" s="1"/>
  <c r="K84" i="5" s="1"/>
  <c r="I88" i="5"/>
  <c r="J88" i="5" s="1"/>
  <c r="K88" i="5" s="1"/>
  <c r="I121" i="5"/>
  <c r="J121" i="5" s="1"/>
  <c r="K121" i="5" s="1"/>
  <c r="I117" i="5"/>
  <c r="J117" i="5" s="1"/>
  <c r="K117" i="5" s="1"/>
  <c r="I113" i="5"/>
  <c r="J113" i="5" s="1"/>
  <c r="K113" i="5" s="1"/>
  <c r="I118" i="5"/>
  <c r="J118" i="5" s="1"/>
  <c r="K118" i="5" s="1"/>
  <c r="I114" i="5"/>
  <c r="J114" i="5" s="1"/>
  <c r="K114" i="5" s="1"/>
  <c r="I119" i="5"/>
  <c r="J119" i="5" s="1"/>
  <c r="K119" i="5" s="1"/>
  <c r="I115" i="5"/>
  <c r="J115" i="5" s="1"/>
  <c r="K115" i="5" s="1"/>
  <c r="I120" i="5"/>
  <c r="J120" i="5" s="1"/>
  <c r="K120" i="5" s="1"/>
  <c r="I116" i="5"/>
  <c r="J116" i="5" s="1"/>
  <c r="K116" i="5" s="1"/>
  <c r="I53" i="5"/>
  <c r="J53" i="5" s="1"/>
  <c r="K53" i="5" s="1"/>
  <c r="I54" i="5"/>
  <c r="J54" i="5" s="1"/>
  <c r="K54" i="5" s="1"/>
  <c r="I156" i="5"/>
  <c r="I157" i="5"/>
  <c r="J157" i="5" s="1"/>
  <c r="K157" i="5" s="1"/>
  <c r="I155" i="5"/>
  <c r="I71" i="5"/>
  <c r="J71" i="5" s="1"/>
  <c r="K71" i="5" s="1"/>
  <c r="I70" i="5"/>
  <c r="J70" i="5" s="1"/>
  <c r="K70" i="5" s="1"/>
  <c r="I42" i="5"/>
  <c r="J42" i="5" s="1"/>
  <c r="K42" i="5" s="1"/>
  <c r="I40" i="5"/>
  <c r="I43" i="5"/>
  <c r="J43" i="5" s="1"/>
  <c r="K43" i="5" s="1"/>
  <c r="I41" i="5"/>
  <c r="J41" i="5" s="1"/>
  <c r="K41" i="5" s="1"/>
  <c r="I75" i="5"/>
  <c r="J75" i="5" s="1"/>
  <c r="K75" i="5" s="1"/>
  <c r="I69" i="5"/>
  <c r="J69" i="5" s="1"/>
  <c r="K69" i="5" s="1"/>
  <c r="I76" i="5"/>
  <c r="J76" i="5" s="1"/>
  <c r="K76" i="5" s="1"/>
  <c r="I72" i="5"/>
  <c r="J72" i="5" s="1"/>
  <c r="K72" i="5" s="1"/>
  <c r="I66" i="5"/>
  <c r="J66" i="5" s="1"/>
  <c r="K66" i="5" s="1"/>
  <c r="I77" i="5"/>
  <c r="J77" i="5" s="1"/>
  <c r="K77" i="5" s="1"/>
  <c r="I67" i="5"/>
  <c r="J67" i="5" s="1"/>
  <c r="K67" i="5" s="1"/>
  <c r="I68" i="5"/>
  <c r="J68" i="5" s="1"/>
  <c r="K68" i="5" s="1"/>
  <c r="I73" i="5"/>
  <c r="J73" i="5" s="1"/>
  <c r="K73" i="5" s="1"/>
  <c r="I78" i="5"/>
  <c r="J78" i="5" s="1"/>
  <c r="K78" i="5" s="1"/>
  <c r="I146" i="5"/>
  <c r="J146" i="5" s="1"/>
  <c r="K146" i="5" s="1"/>
  <c r="I52" i="5"/>
  <c r="J52" i="5" s="1"/>
  <c r="K52" i="5" s="1"/>
  <c r="I50" i="5"/>
  <c r="J50" i="5" s="1"/>
  <c r="K50" i="5" s="1"/>
  <c r="I51" i="5"/>
  <c r="J51" i="5" s="1"/>
  <c r="K51" i="5" s="1"/>
  <c r="I173" i="5"/>
  <c r="J173" i="5" s="1"/>
  <c r="K173" i="5" s="1"/>
  <c r="K172" i="5" s="1"/>
  <c r="I98" i="5"/>
  <c r="J98" i="5" s="1"/>
  <c r="K98" i="5" s="1"/>
  <c r="I29" i="5"/>
  <c r="J29" i="5" s="1"/>
  <c r="K29" i="5" s="1"/>
  <c r="D6" i="2"/>
  <c r="I34" i="5"/>
  <c r="I126" i="5"/>
  <c r="J126" i="5" s="1"/>
  <c r="K126" i="5" s="1"/>
  <c r="I144" i="5"/>
  <c r="J144" i="5" s="1"/>
  <c r="K144" i="5" s="1"/>
  <c r="I92" i="5"/>
  <c r="J92" i="5" s="1"/>
  <c r="K92" i="5" s="1"/>
  <c r="I161" i="5"/>
  <c r="J161" i="5" s="1"/>
  <c r="K161" i="5" s="1"/>
  <c r="I166" i="5"/>
  <c r="J166" i="5" s="1"/>
  <c r="K166" i="5" s="1"/>
  <c r="I145" i="5"/>
  <c r="J145" i="5" s="1"/>
  <c r="K145" i="5" s="1"/>
  <c r="I139" i="5"/>
  <c r="J139" i="5" s="1"/>
  <c r="K139" i="5" s="1"/>
  <c r="I35" i="5"/>
  <c r="I134" i="5"/>
  <c r="J134" i="5" s="1"/>
  <c r="K134" i="5" s="1"/>
  <c r="I46" i="5"/>
  <c r="J46" i="5" s="1"/>
  <c r="K46" i="5" s="1"/>
  <c r="I128" i="5"/>
  <c r="J128" i="5" s="1"/>
  <c r="K128" i="5" s="1"/>
  <c r="I150" i="5"/>
  <c r="J150" i="5" s="1"/>
  <c r="K150" i="5" s="1"/>
  <c r="I162" i="5"/>
  <c r="J162" i="5" s="1"/>
  <c r="K162" i="5" s="1"/>
  <c r="I137" i="5"/>
  <c r="J137" i="5" s="1"/>
  <c r="K137" i="5" s="1"/>
  <c r="I21" i="5"/>
  <c r="J21" i="5" s="1"/>
  <c r="K21" i="5" s="1"/>
  <c r="I22" i="5"/>
  <c r="J22" i="5" s="1"/>
  <c r="K22" i="5" s="1"/>
  <c r="I170" i="5"/>
  <c r="J170" i="5" s="1"/>
  <c r="K170" i="5" s="1"/>
  <c r="I142" i="5"/>
  <c r="J142" i="5" s="1"/>
  <c r="K142" i="5" s="1"/>
  <c r="I102" i="5"/>
  <c r="J102" i="5" s="1"/>
  <c r="K102" i="5" s="1"/>
  <c r="I127" i="5"/>
  <c r="J127" i="5" s="1"/>
  <c r="K127" i="5" s="1"/>
  <c r="I30" i="5"/>
  <c r="J30" i="5" s="1"/>
  <c r="K30" i="5" s="1"/>
  <c r="I136" i="5"/>
  <c r="J136" i="5" s="1"/>
  <c r="K136" i="5" s="1"/>
  <c r="I36" i="5"/>
  <c r="J36" i="5" s="1"/>
  <c r="K36" i="5" s="1"/>
  <c r="I167" i="5"/>
  <c r="J167" i="5" s="1"/>
  <c r="K167" i="5" s="1"/>
  <c r="I169" i="5"/>
  <c r="J169" i="5" s="1"/>
  <c r="K169" i="5" s="1"/>
  <c r="I99" i="5"/>
  <c r="J99" i="5" s="1"/>
  <c r="K99" i="5" s="1"/>
  <c r="I143" i="5"/>
  <c r="J143" i="5" s="1"/>
  <c r="K143" i="5" s="1"/>
  <c r="I62" i="5"/>
  <c r="J62" i="5" s="1"/>
  <c r="K62" i="5" s="1"/>
  <c r="I23" i="5"/>
  <c r="J23" i="5" s="1"/>
  <c r="K23" i="5" s="1"/>
  <c r="I140" i="5"/>
  <c r="J140" i="5" s="1"/>
  <c r="K140" i="5" s="1"/>
  <c r="I152" i="5"/>
  <c r="J152" i="5" s="1"/>
  <c r="K152" i="5" s="1"/>
  <c r="I39" i="5"/>
  <c r="J39" i="5" s="1"/>
  <c r="K39" i="5" s="1"/>
  <c r="I135" i="5"/>
  <c r="J135" i="5" s="1"/>
  <c r="K135" i="5" s="1"/>
  <c r="I163" i="5"/>
  <c r="J163" i="5" s="1"/>
  <c r="K163" i="5" s="1"/>
  <c r="I141" i="5"/>
  <c r="J141" i="5" s="1"/>
  <c r="K141" i="5" s="1"/>
  <c r="I149" i="5"/>
  <c r="J149" i="5" s="1"/>
  <c r="K149" i="5" s="1"/>
  <c r="I151" i="5"/>
  <c r="J151" i="5" s="1"/>
  <c r="K151" i="5" s="1"/>
  <c r="I59" i="5"/>
  <c r="J59" i="5" s="1"/>
  <c r="K59" i="5" s="1"/>
  <c r="I27" i="5"/>
  <c r="J27" i="5" s="1"/>
  <c r="K27" i="5" s="1"/>
  <c r="I160" i="5"/>
  <c r="J160" i="5" s="1"/>
  <c r="K160" i="5" s="1"/>
  <c r="I49" i="5"/>
  <c r="J49" i="5" s="1"/>
  <c r="K49" i="5" s="1"/>
  <c r="I168" i="5"/>
  <c r="J168" i="5" s="1"/>
  <c r="K168" i="5" s="1"/>
  <c r="I38" i="5"/>
  <c r="J38" i="5" s="1"/>
  <c r="K38" i="5" s="1"/>
  <c r="I132" i="5"/>
  <c r="J132" i="5" s="1"/>
  <c r="K132" i="5" s="1"/>
  <c r="I57" i="5"/>
  <c r="J57" i="5" s="1"/>
  <c r="K57" i="5" s="1"/>
  <c r="I28" i="5"/>
  <c r="J28" i="5" s="1"/>
  <c r="K28" i="5" s="1"/>
  <c r="I45" i="5"/>
  <c r="J45" i="5" s="1"/>
  <c r="K45" i="5" s="1"/>
  <c r="I60" i="5"/>
  <c r="J60" i="5" s="1"/>
  <c r="K60" i="5" s="1"/>
  <c r="I133" i="5"/>
  <c r="J133" i="5" s="1"/>
  <c r="K133" i="5" s="1"/>
  <c r="I48" i="5"/>
  <c r="J48" i="5" s="1"/>
  <c r="K48" i="5" s="1"/>
  <c r="I58" i="5"/>
  <c r="J58" i="5" s="1"/>
  <c r="K58" i="5" s="1"/>
  <c r="I131" i="5"/>
  <c r="J131" i="5" s="1"/>
  <c r="K131" i="5" s="1"/>
  <c r="I26" i="5"/>
  <c r="J26" i="5" s="1"/>
  <c r="K26" i="5" s="1"/>
  <c r="I148" i="5"/>
  <c r="J148" i="5" s="1"/>
  <c r="K148" i="5" s="1"/>
  <c r="I129" i="5"/>
  <c r="I153" i="5"/>
  <c r="J153" i="5" s="1"/>
  <c r="K153" i="5" s="1"/>
  <c r="I95" i="5"/>
  <c r="J95" i="5" s="1"/>
  <c r="K95" i="5" s="1"/>
  <c r="I110" i="5"/>
  <c r="J110" i="5" s="1"/>
  <c r="K110" i="5" s="1"/>
  <c r="I107" i="5"/>
  <c r="J107" i="5" s="1"/>
  <c r="K107" i="5" s="1"/>
  <c r="I111" i="5"/>
  <c r="J111" i="5" s="1"/>
  <c r="K111" i="5" s="1"/>
  <c r="I93" i="5"/>
  <c r="I104" i="5"/>
  <c r="J104" i="5" s="1"/>
  <c r="K104" i="5" s="1"/>
  <c r="I103" i="5"/>
  <c r="J103" i="5" s="1"/>
  <c r="K103" i="5" s="1"/>
  <c r="I109" i="5"/>
  <c r="J109" i="5" s="1"/>
  <c r="K109" i="5" s="1"/>
  <c r="I108" i="5"/>
  <c r="J108" i="5" s="1"/>
  <c r="K108" i="5" s="1"/>
  <c r="I105" i="5"/>
  <c r="J105" i="5" s="1"/>
  <c r="K105" i="5" s="1"/>
  <c r="I106" i="5"/>
  <c r="J106" i="5" s="1"/>
  <c r="K106" i="5" s="1"/>
  <c r="K14" i="5" l="1"/>
  <c r="K175" i="5"/>
  <c r="K112" i="5"/>
  <c r="K159" i="5"/>
  <c r="K147" i="5"/>
  <c r="K138" i="5"/>
  <c r="K130" i="5"/>
  <c r="K97" i="5"/>
  <c r="K101" i="5"/>
  <c r="K65" i="5"/>
  <c r="K74" i="5"/>
  <c r="K165" i="5"/>
  <c r="K47" i="5"/>
  <c r="K64" i="5" l="1"/>
  <c r="H40" i="5" l="1"/>
  <c r="H37" i="5" s="1"/>
  <c r="J40" i="5"/>
  <c r="K40" i="5" s="1"/>
  <c r="J34" i="5" l="1"/>
  <c r="K34" i="5" s="1"/>
  <c r="H93" i="5"/>
  <c r="H91" i="5" s="1"/>
  <c r="H90" i="5" s="1"/>
  <c r="H34" i="5" l="1"/>
  <c r="J156" i="5"/>
  <c r="K156" i="5" s="1"/>
  <c r="J155" i="5"/>
  <c r="K155" i="5" s="1"/>
  <c r="H35" i="5"/>
  <c r="J93" i="5"/>
  <c r="K93" i="5" s="1"/>
  <c r="K91" i="5" s="1"/>
  <c r="K90" i="5" s="1"/>
  <c r="H129" i="5"/>
  <c r="H125" i="5" s="1"/>
  <c r="H124" i="5" s="1"/>
  <c r="J129" i="5"/>
  <c r="K129" i="5" s="1"/>
  <c r="K125" i="5" s="1"/>
  <c r="K124" i="5" s="1"/>
  <c r="K154" i="5" l="1"/>
  <c r="H33" i="5"/>
  <c r="H32" i="5"/>
  <c r="H156" i="5"/>
  <c r="J35" i="5"/>
  <c r="K35" i="5" s="1"/>
  <c r="K33" i="5" s="1"/>
  <c r="H155" i="5"/>
  <c r="K123" i="5"/>
  <c r="K61" i="5"/>
  <c r="H154" i="5" l="1"/>
  <c r="H123" i="5" s="1"/>
  <c r="H186" i="5" s="1"/>
  <c r="B16" i="2" l="1"/>
  <c r="W5" i="1" l="1"/>
  <c r="D5" i="2"/>
  <c r="K25" i="5" l="1"/>
  <c r="K20" i="5" l="1"/>
  <c r="A1" i="2" l="1"/>
  <c r="B16" i="1" s="1"/>
  <c r="K37" i="5" l="1"/>
  <c r="K32" i="5" s="1"/>
  <c r="K186" i="5" s="1"/>
  <c r="C16" i="2" l="1"/>
  <c r="C16" i="1" s="1"/>
  <c r="M16" i="1" l="1"/>
  <c r="J16" i="1"/>
  <c r="E16" i="1"/>
  <c r="U16" i="1"/>
  <c r="K16" i="1"/>
  <c r="P16" i="1"/>
  <c r="O16" i="1"/>
  <c r="H16" i="1"/>
  <c r="L16" i="1"/>
  <c r="S16" i="1"/>
  <c r="F16" i="1"/>
  <c r="T16" i="1"/>
  <c r="V16" i="1"/>
  <c r="N16" i="1"/>
  <c r="R16" i="1"/>
  <c r="Q16" i="1"/>
  <c r="I16" i="1"/>
  <c r="G16" i="1"/>
  <c r="C14" i="2"/>
  <c r="C13" i="1" s="1"/>
  <c r="N13" i="1" l="1"/>
  <c r="F13" i="1"/>
  <c r="M13" i="1"/>
  <c r="E13" i="1"/>
  <c r="V13" i="1"/>
  <c r="U13" i="1"/>
  <c r="T13" i="1"/>
  <c r="O13" i="1"/>
  <c r="W16" i="1"/>
  <c r="Y16" i="1" s="1"/>
  <c r="W13" i="1" l="1"/>
  <c r="Y13" i="1" s="1"/>
  <c r="C18" i="2" l="1"/>
  <c r="C19" i="1" s="1"/>
  <c r="C20" i="2"/>
  <c r="C22" i="1" s="1"/>
  <c r="Q22" i="1" l="1"/>
  <c r="V22" i="1"/>
  <c r="I22" i="1"/>
  <c r="I46" i="1" s="1"/>
  <c r="N22" i="1"/>
  <c r="F22" i="1"/>
  <c r="E22" i="1"/>
  <c r="K22" i="1"/>
  <c r="T22" i="1"/>
  <c r="S22" i="1"/>
  <c r="L22" i="1"/>
  <c r="P22" i="1"/>
  <c r="U22" i="1"/>
  <c r="R22" i="1"/>
  <c r="H22" i="1"/>
  <c r="M22" i="1"/>
  <c r="J22" i="1"/>
  <c r="O22" i="1"/>
  <c r="T19" i="1"/>
  <c r="E19" i="1"/>
  <c r="V19" i="1"/>
  <c r="N19" i="1"/>
  <c r="H19" i="1"/>
  <c r="M19" i="1"/>
  <c r="L19" i="1"/>
  <c r="U19" i="1"/>
  <c r="G19" i="1"/>
  <c r="G46" i="1" s="1"/>
  <c r="F19" i="1"/>
  <c r="K19" i="1"/>
  <c r="O19" i="1"/>
  <c r="H46" i="1" l="1"/>
  <c r="W22" i="1"/>
  <c r="Y22" i="1" s="1"/>
  <c r="W19" i="1"/>
  <c r="Y19" i="1" l="1"/>
  <c r="B13" i="1"/>
  <c r="C22" i="2" l="1"/>
  <c r="C25" i="1" s="1"/>
  <c r="C24" i="2"/>
  <c r="C28" i="1" s="1"/>
  <c r="T28" i="1" l="1"/>
  <c r="J28" i="1"/>
  <c r="L28" i="1"/>
  <c r="F28" i="1"/>
  <c r="Q28" i="1"/>
  <c r="P28" i="1"/>
  <c r="M28" i="1"/>
  <c r="E28" i="1"/>
  <c r="S28" i="1"/>
  <c r="V28" i="1"/>
  <c r="K28" i="1"/>
  <c r="N28" i="1"/>
  <c r="U28" i="1"/>
  <c r="O28" i="1"/>
  <c r="R28" i="1"/>
  <c r="J25" i="1"/>
  <c r="V25" i="1"/>
  <c r="O25" i="1"/>
  <c r="N25" i="1"/>
  <c r="S25" i="1"/>
  <c r="L25" i="1"/>
  <c r="K25" i="1"/>
  <c r="U25" i="1"/>
  <c r="Q25" i="1"/>
  <c r="M25" i="1"/>
  <c r="F25" i="1"/>
  <c r="T25" i="1"/>
  <c r="P25" i="1"/>
  <c r="R25" i="1"/>
  <c r="E25" i="1"/>
  <c r="W28" i="1" l="1"/>
  <c r="Y28" i="1" s="1"/>
  <c r="W25" i="1"/>
  <c r="B18" i="2" l="1"/>
  <c r="B19" i="1" s="1"/>
  <c r="B20" i="2"/>
  <c r="B22" i="1" s="1"/>
  <c r="B30" i="2"/>
  <c r="B37" i="1" s="1"/>
  <c r="B26" i="2"/>
  <c r="B31" i="1" s="1"/>
  <c r="B32" i="2"/>
  <c r="B40" i="1" s="1"/>
  <c r="B24" i="2"/>
  <c r="B28" i="1" s="1"/>
  <c r="B28" i="2"/>
  <c r="B34" i="1" s="1"/>
  <c r="B22" i="2"/>
  <c r="B25" i="1" s="1"/>
  <c r="Y25" i="1"/>
  <c r="C30" i="2"/>
  <c r="C37" i="1" s="1"/>
  <c r="C32" i="2"/>
  <c r="C40" i="1" s="1"/>
  <c r="C28" i="2"/>
  <c r="C34" i="1" s="1"/>
  <c r="N34" i="1" l="1"/>
  <c r="R34" i="1"/>
  <c r="S34" i="1"/>
  <c r="M34" i="1"/>
  <c r="V34" i="1"/>
  <c r="F34" i="1"/>
  <c r="U34" i="1"/>
  <c r="E34" i="1"/>
  <c r="O34" i="1"/>
  <c r="T34" i="1"/>
  <c r="U40" i="1"/>
  <c r="T40" i="1"/>
  <c r="T37" i="1"/>
  <c r="U37" i="1"/>
  <c r="W40" i="1" l="1"/>
  <c r="W37" i="1"/>
  <c r="W34" i="1"/>
  <c r="Y34" i="1" s="1"/>
  <c r="C26" i="2" l="1"/>
  <c r="C31" i="1" s="1"/>
  <c r="E31" i="1" l="1"/>
  <c r="K31" i="1"/>
  <c r="K46" i="1" s="1"/>
  <c r="T31" i="1"/>
  <c r="M31" i="1"/>
  <c r="M46" i="1" s="1"/>
  <c r="P31" i="1"/>
  <c r="P46" i="1" s="1"/>
  <c r="Q31" i="1"/>
  <c r="Q46" i="1" s="1"/>
  <c r="F31" i="1"/>
  <c r="F46" i="1" s="1"/>
  <c r="S31" i="1"/>
  <c r="S46" i="1" s="1"/>
  <c r="L31" i="1"/>
  <c r="L46" i="1" s="1"/>
  <c r="R31" i="1"/>
  <c r="R46" i="1" s="1"/>
  <c r="O31" i="1"/>
  <c r="J31" i="1"/>
  <c r="J46" i="1" s="1"/>
  <c r="N31" i="1"/>
  <c r="N46" i="1" s="1"/>
  <c r="C34" i="2"/>
  <c r="B34" i="2"/>
  <c r="B43" i="1" s="1"/>
  <c r="W31" i="1" l="1"/>
  <c r="Y31" i="1" s="1"/>
  <c r="C43" i="1"/>
  <c r="C36" i="2"/>
  <c r="C51" i="1" s="1"/>
  <c r="D16" i="1" l="1"/>
  <c r="D13" i="1"/>
  <c r="D22" i="1"/>
  <c r="D19" i="1"/>
  <c r="D28" i="1"/>
  <c r="D25" i="1"/>
  <c r="D37" i="1"/>
  <c r="D34" i="1"/>
  <c r="D40" i="1"/>
  <c r="D31" i="1"/>
  <c r="D34" i="2"/>
  <c r="D36" i="2"/>
  <c r="D30" i="2"/>
  <c r="D18" i="2"/>
  <c r="D20" i="2"/>
  <c r="D28" i="2"/>
  <c r="D16" i="2"/>
  <c r="D22" i="2"/>
  <c r="D14" i="2"/>
  <c r="D24" i="2"/>
  <c r="D26" i="2"/>
  <c r="D32" i="2"/>
  <c r="D43" i="1"/>
  <c r="V43" i="1"/>
  <c r="V46" i="1" s="1"/>
  <c r="O43" i="1"/>
  <c r="O46" i="1" s="1"/>
  <c r="T43" i="1"/>
  <c r="T46" i="1" s="1"/>
  <c r="U43" i="1"/>
  <c r="U46" i="1" s="1"/>
  <c r="E43" i="1"/>
  <c r="W43" i="1" l="1"/>
  <c r="E46" i="1"/>
  <c r="E48" i="1" l="1"/>
  <c r="W46" i="1"/>
  <c r="E47" i="1" s="1"/>
  <c r="Y43" i="1"/>
  <c r="W48" i="1"/>
  <c r="R47" i="1" l="1"/>
  <c r="L47" i="1"/>
  <c r="M47" i="1"/>
  <c r="N47" i="1"/>
  <c r="S47" i="1"/>
  <c r="C53" i="1"/>
  <c r="J47" i="1"/>
  <c r="Q47" i="1"/>
  <c r="F47" i="1"/>
  <c r="P47" i="1"/>
  <c r="G47" i="1"/>
  <c r="K47" i="1"/>
  <c r="I47" i="1"/>
  <c r="H47" i="1"/>
  <c r="V47" i="1"/>
  <c r="O47" i="1"/>
  <c r="T47" i="1"/>
  <c r="U47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P48" i="1" l="1"/>
  <c r="Q48" i="1" s="1"/>
  <c r="R48" i="1" s="1"/>
  <c r="S48" i="1" s="1"/>
  <c r="T48" i="1"/>
  <c r="U48" i="1" s="1"/>
  <c r="V48" i="1" s="1"/>
  <c r="F49" i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</calcChain>
</file>

<file path=xl/sharedStrings.xml><?xml version="1.0" encoding="utf-8"?>
<sst xmlns="http://schemas.openxmlformats.org/spreadsheetml/2006/main" count="792" uniqueCount="494">
  <si>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</si>
  <si>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</si>
  <si>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</si>
  <si>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</si>
  <si>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</si>
  <si>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</si>
  <si>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</si>
  <si>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</si>
  <si>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</si>
  <si>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</si>
  <si>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QUANT</t>
  </si>
  <si>
    <t xml:space="preserve"> (R$)</t>
  </si>
  <si>
    <t>PARCIAL</t>
  </si>
  <si>
    <t>PERC</t>
  </si>
  <si>
    <t>CRONOGRAMA FÍSICO-FINANCEIRO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</si>
  <si>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</si>
  <si>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</si>
  <si>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</si>
  <si>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</si>
  <si>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</si>
  <si>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</si>
  <si>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</si>
  <si>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</si>
  <si>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</si>
  <si>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</si>
  <si>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</si>
  <si>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</si>
  <si>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</si>
  <si>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</si>
  <si>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</si>
  <si>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</si>
  <si>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</si>
  <si>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</si>
  <si>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</si>
  <si>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</si>
  <si>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</si>
  <si>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</si>
  <si>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</si>
  <si>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</si>
  <si>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</si>
  <si>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</si>
  <si>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</si>
  <si>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</si>
  <si>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</si>
  <si>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</si>
  <si>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</si>
  <si>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</si>
  <si>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</si>
  <si>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</si>
  <si>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</si>
  <si>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</si>
  <si>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</si>
  <si>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</si>
  <si>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</si>
  <si>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</si>
  <si>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</si>
  <si>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</si>
  <si>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</si>
  <si>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</si>
  <si>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</si>
  <si>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</si>
  <si>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</si>
  <si>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</si>
  <si>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</si>
  <si>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</si>
  <si>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</si>
  <si>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</si>
  <si>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</si>
  <si>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</si>
  <si>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</si>
  <si>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</si>
  <si>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</si>
  <si>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</si>
  <si>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</si>
  <si>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</si>
  <si>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</si>
  <si>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</si>
  <si>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</si>
  <si>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04.12.020</t>
  </si>
  <si>
    <t>Retirada de conjunto motor-bomba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</si>
  <si>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</si>
  <si>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</si>
  <si>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</si>
  <si>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</si>
  <si>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</si>
  <si>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</si>
  <si>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</si>
  <si>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17.02.160</t>
  </si>
  <si>
    <t>Emboço desempenado com argamassa industrializada</t>
  </si>
  <si>
    <t>17.02.220</t>
  </si>
  <si>
    <t>Reboco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</si>
  <si>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</si>
  <si>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</si>
  <si>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</si>
  <si>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</si>
  <si>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</si>
  <si>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</si>
  <si>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</si>
  <si>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</si>
  <si>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</si>
  <si>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</si>
  <si>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</si>
  <si>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</si>
  <si>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</si>
  <si>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</si>
  <si>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</si>
  <si>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</si>
  <si>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</si>
  <si>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</si>
  <si>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</si>
  <si>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</si>
  <si>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</si>
  <si>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</si>
  <si>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</si>
  <si>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</si>
  <si>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</si>
  <si>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</si>
  <si>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</si>
  <si>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</si>
  <si>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</si>
  <si>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</si>
  <si>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</si>
  <si>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</si>
  <si>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</si>
  <si>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</si>
  <si>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</si>
  <si>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</si>
  <si>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</si>
  <si>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</si>
  <si>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</si>
  <si>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</si>
  <si>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</si>
  <si>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</si>
  <si>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</si>
  <si>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</si>
  <si>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</si>
  <si>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</si>
  <si>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</si>
  <si>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</si>
  <si>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</si>
  <si>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</si>
  <si>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</si>
  <si>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</si>
  <si>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</si>
  <si>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</si>
  <si>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</si>
  <si>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</si>
  <si>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</si>
  <si>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</si>
  <si>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</si>
  <si>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</si>
  <si>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</si>
  <si>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</si>
  <si>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47.05.140</t>
  </si>
  <si>
    <t>Válvula de retenção vertical em bronze, DN= 2 1/2´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</si>
  <si>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</si>
  <si>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</si>
  <si>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</si>
  <si>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</si>
  <si>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</si>
  <si>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</si>
  <si>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</si>
  <si>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</si>
  <si>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</si>
  <si>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</si>
  <si>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</si>
  <si>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</si>
  <si>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</si>
  <si>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</si>
  <si>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</si>
  <si>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</si>
  <si>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</si>
  <si>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</si>
  <si>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</si>
  <si>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</si>
  <si>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</si>
  <si>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50.05.210</t>
  </si>
  <si>
    <t>50.05.230</t>
  </si>
  <si>
    <t>50.05.270</t>
  </si>
  <si>
    <t>Central de detecção e alarme de incêndio completa, autonomia de 1 hora para 12 laços, 220 V/12 V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</si>
  <si>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</si>
  <si>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</si>
  <si>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</si>
  <si>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</si>
  <si>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</si>
  <si>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</si>
  <si>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</si>
  <si>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</si>
  <si>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</si>
  <si>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</si>
  <si>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</si>
  <si>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</si>
  <si>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</si>
  <si>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</si>
  <si>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</si>
  <si>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</si>
  <si>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</si>
  <si>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</si>
  <si>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</si>
  <si>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</si>
  <si>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</si>
  <si>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</si>
  <si>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</si>
  <si>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</si>
  <si>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</si>
  <si>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</si>
  <si>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</si>
  <si>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</si>
  <si>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</si>
  <si>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</si>
  <si>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</si>
  <si>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</si>
  <si>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</si>
  <si>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</si>
  <si>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</si>
  <si>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</si>
  <si>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</si>
  <si>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</si>
  <si>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</si>
  <si>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</si>
  <si>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</si>
  <si>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</si>
  <si>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</si>
  <si>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</si>
  <si>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</si>
  <si>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</si>
  <si>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</si>
  <si>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</si>
  <si>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</si>
  <si>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</si>
  <si>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</si>
  <si>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</si>
  <si>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</si>
  <si>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</si>
  <si>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</si>
  <si>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</si>
  <si>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</si>
  <si>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</si>
  <si>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</si>
  <si>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</si>
  <si>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Caixa enterrada elétrica retangular, em alvenaria com tijolos cerâmicos maciços, fundo com brita, dimensões internas: 0,3x0,3x0,3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</si>
  <si>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</si>
  <si>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</si>
  <si>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</si>
  <si>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</si>
  <si>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</si>
  <si>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</si>
  <si>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</si>
  <si>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</si>
  <si>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</si>
  <si>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</si>
  <si>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</si>
  <si>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</si>
  <si>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</si>
  <si>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</si>
  <si>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</si>
  <si>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</si>
  <si>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</si>
  <si>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</si>
  <si>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</si>
  <si>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</si>
  <si>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</si>
  <si>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</si>
  <si>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</si>
  <si>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</si>
  <si>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</si>
  <si>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</si>
  <si>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</si>
  <si>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</si>
  <si>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</si>
  <si>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</si>
  <si>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ESCADAS E RAMPAS</t>
  </si>
  <si>
    <t>CIV.020</t>
  </si>
  <si>
    <t>Vedação para passagem de tubos combustiveis em parede resistente ao fogo com fita intumescente</t>
  </si>
  <si>
    <t xml:space="preserve">Tapume em chapa de madeira compesada naval </t>
  </si>
  <si>
    <t>CIV.015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</si>
  <si>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</si>
  <si>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</si>
  <si>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</si>
  <si>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</si>
  <si>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</si>
  <si>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</si>
  <si>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</si>
  <si>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</si>
  <si>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</si>
  <si>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</si>
  <si>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</si>
  <si>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</si>
  <si>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</si>
  <si>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11.0</t>
  </si>
  <si>
    <t>CIV.019</t>
  </si>
  <si>
    <t>CIV.041</t>
  </si>
  <si>
    <t>Vedação de furos em shafts com manta fire stop</t>
  </si>
  <si>
    <t>SISTEMA DE HIDRANTES</t>
  </si>
  <si>
    <t>ADAPTAÇÕES</t>
  </si>
  <si>
    <t>SECRETARIA DE ESTADO DA SAÚDE</t>
  </si>
  <si>
    <t>OBRA: CRT/DST - AIDS</t>
  </si>
  <si>
    <t>RUA SANTA CRUZ, 81 - VILA MARIANA / SÃO PAULO - SP</t>
  </si>
  <si>
    <t>ÁREA: 8730 M2</t>
  </si>
  <si>
    <t>U08 - CRT/DST - AIDS</t>
  </si>
  <si>
    <t>SPDA</t>
  </si>
  <si>
    <t>ELE.053</t>
  </si>
  <si>
    <t>Envelopamento de tubulações enterradas</t>
  </si>
  <si>
    <t>Escavação manual de vala, berço de brita e reaterro, para instalações enterradas</t>
  </si>
  <si>
    <t>MÊS 13</t>
  </si>
  <si>
    <t>MÊS 14</t>
  </si>
  <si>
    <t>MÊS 15</t>
  </si>
  <si>
    <t>MÊS 16</t>
  </si>
  <si>
    <t>MÊS 17</t>
  </si>
  <si>
    <t>MÊS 18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</si>
  <si>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</si>
  <si>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</si>
  <si>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</si>
  <si>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</si>
  <si>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</si>
  <si>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CIV.001H</t>
  </si>
  <si>
    <t>Projeto executivo de instalaçoes de combate á incêndio em formato A0 (valor / prancha)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</si>
  <si>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</si>
  <si>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</si>
  <si>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</si>
  <si>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</si>
  <si>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</si>
  <si>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</si>
  <si>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</si>
  <si>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</si>
  <si>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</si>
  <si>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Recomposição de pisos externos em asfalto  de acordo com o existente</t>
  </si>
  <si>
    <t>CIV.045</t>
  </si>
  <si>
    <t>CDHU</t>
  </si>
  <si>
    <t>CIV.200A08</t>
  </si>
  <si>
    <t>CIV.200B08</t>
  </si>
  <si>
    <t>CIV.200C08</t>
  </si>
  <si>
    <t>CIV.200D08</t>
  </si>
  <si>
    <t>CIV.200E08</t>
  </si>
  <si>
    <t>CIV.200F08</t>
  </si>
  <si>
    <t>CIV.200H08</t>
  </si>
  <si>
    <t>CIV.200I08</t>
  </si>
  <si>
    <t>CIV.200J08</t>
  </si>
  <si>
    <t>HID.001.08</t>
  </si>
  <si>
    <t>HID.002.08</t>
  </si>
  <si>
    <t>ELE.002.08</t>
  </si>
  <si>
    <t>TOTAL GERAL SEM BDI</t>
  </si>
  <si>
    <t>NOVEMBRO/2021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</si>
  <si>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</si>
  <si>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de incêndio - Hidrantes principal. Bomba centrífuga horizontal para combate a incêndio, monoestágio, monobloco,  em ferro fundido . Rotor tipo fechado e vedação por selo mecânico. Motor elétrico  6CV.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</si>
  <si>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H=50mca].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</si>
  <si>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</si>
  <si>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</si>
  <si>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</si>
  <si>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</si>
  <si>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</si>
  <si>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</si>
  <si>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</si>
  <si>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</si>
  <si>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</si>
  <si>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</si>
  <si>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</si>
  <si>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</si>
  <si>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</si>
  <si>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</si>
  <si>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</si>
  <si>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</si>
  <si>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</si>
  <si>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</si>
  <si>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</si>
  <si>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</si>
  <si>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</si>
  <si>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</si>
  <si>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</si>
  <si>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</si>
  <si>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</si>
  <si>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</si>
  <si>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</si>
  <si>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</si>
  <si>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</si>
  <si>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</si>
  <si>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</si>
  <si>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</si>
  <si>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</si>
  <si>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</si>
  <si>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</si>
  <si>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</si>
  <si>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</si>
  <si>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</si>
  <si>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</si>
  <si>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</si>
  <si>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4.4</t>
  </si>
  <si>
    <t>4.4.1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</si>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</sst>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30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56" fillId="66" borderId="37" applyNumberFormat="0" applyAlignment="0" applyProtection="0"/>
    <xf numFmtId="0" fontId="91" fillId="67" borderId="28" applyNumberFormat="0" applyAlignment="0" applyProtection="0"/>
    <xf numFmtId="0" fontId="56" fillId="68" borderId="37" applyNumberFormat="0" applyAlignment="0" applyProtection="0"/>
    <xf numFmtId="0" fontId="91" fillId="67" borderId="28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8" applyNumberFormat="0" applyAlignment="0" applyProtection="0"/>
    <xf numFmtId="0" fontId="49" fillId="15" borderId="31" applyNumberFormat="0" applyAlignment="0" applyProtection="0"/>
    <xf numFmtId="0" fontId="49" fillId="15" borderId="31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181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7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82" fillId="0" borderId="0">
      <protection locked="0"/>
    </xf>
    <xf numFmtId="187" fontId="80" fillId="73" borderId="0" applyNumberFormat="0" applyBorder="0">
      <alignment horizontal="center" vertical="center"/>
    </xf>
    <xf numFmtId="187" fontId="80" fillId="73" borderId="0" applyNumberFormat="0" applyBorder="0">
      <alignment horizontal="center" vertical="center"/>
    </xf>
    <xf numFmtId="187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7" applyNumberFormat="0" applyAlignment="0" applyProtection="0"/>
    <xf numFmtId="0" fontId="45" fillId="54" borderId="28" applyNumberFormat="0" applyAlignment="0" applyProtection="0"/>
    <xf numFmtId="0" fontId="59" fillId="55" borderId="37" applyNumberFormat="0" applyAlignment="0" applyProtection="0"/>
    <xf numFmtId="0" fontId="45" fillId="54" borderId="28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4" fillId="0" borderId="0" applyFill="0" applyBorder="0" applyAlignment="0" applyProtection="0"/>
    <xf numFmtId="191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2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4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1" applyNumberFormat="0" applyFont="0" applyAlignment="0" applyProtection="0"/>
    <xf numFmtId="0" fontId="2" fillId="77" borderId="32" applyNumberFormat="0" applyFont="0" applyAlignment="0" applyProtection="0"/>
    <xf numFmtId="0" fontId="3" fillId="79" borderId="41" applyNumberForma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0" fontId="2" fillId="77" borderId="32" applyNumberFormat="0" applyFont="0" applyAlignment="0" applyProtection="0"/>
    <xf numFmtId="10" fontId="3" fillId="0" borderId="0" applyFont="0" applyFill="0" applyBorder="0" applyAlignment="0" applyProtection="0"/>
    <xf numFmtId="193" fontId="82" fillId="0" borderId="0">
      <protection locked="0"/>
    </xf>
    <xf numFmtId="0" fontId="71" fillId="0" borderId="42" applyNumberFormat="0" applyFon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0" applyNumberFormat="0" applyBorder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0" fontId="3" fillId="0" borderId="43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4" applyNumberFormat="0" applyAlignment="0" applyProtection="0"/>
    <xf numFmtId="0" fontId="46" fillId="67" borderId="29" applyNumberFormat="0" applyAlignment="0" applyProtection="0"/>
    <xf numFmtId="0" fontId="62" fillId="68" borderId="44" applyNumberFormat="0" applyAlignment="0" applyProtection="0"/>
    <xf numFmtId="0" fontId="46" fillId="67" borderId="29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66" fillId="0" borderId="34" applyNumberFormat="0" applyFill="0" applyAlignment="0" applyProtection="0"/>
    <xf numFmtId="0" fontId="30" fillId="0" borderId="45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4" fontId="86" fillId="0" borderId="0">
      <protection locked="0"/>
    </xf>
    <xf numFmtId="194" fontId="86" fillId="0" borderId="0">
      <protection locked="0"/>
    </xf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7" fillId="69" borderId="38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7" fillId="69" borderId="38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6" applyNumberFormat="0" applyFill="0" applyAlignment="0" applyProtection="0"/>
    <xf numFmtId="0" fontId="88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7" fontId="35" fillId="0" borderId="48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8" applyBorder="0" applyAlignment="0">
      <alignment horizontal="center"/>
    </xf>
    <xf numFmtId="187" fontId="87" fillId="0" borderId="48" applyBorder="0" applyAlignment="0">
      <alignment horizontal="center" vertical="center"/>
    </xf>
    <xf numFmtId="187" fontId="80" fillId="0" borderId="48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5" fontId="86" fillId="0" borderId="0">
      <protection locked="0"/>
    </xf>
    <xf numFmtId="195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8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/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68" fontId="3" fillId="80" borderId="49">
      <alignment horizontal="left"/>
    </xf>
    <xf numFmtId="180" fontId="27" fillId="80" borderId="49"/>
    <xf numFmtId="0" fontId="57" fillId="69" borderId="38" applyNumberFormat="0" applyAlignment="0" applyProtection="0"/>
    <xf numFmtId="0" fontId="57" fillId="69" borderId="38" applyNumberFormat="0" applyAlignment="0" applyProtection="0"/>
    <xf numFmtId="0" fontId="9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7" fillId="69" borderId="38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50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90" fillId="0" borderId="0" applyFont="0" applyFill="0" applyBorder="0" applyAlignment="0" applyProtection="0"/>
    <xf numFmtId="184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0" borderId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3" fillId="0" borderId="0"/>
    <xf numFmtId="0" fontId="56" fillId="68" borderId="37" applyNumberFormat="0" applyAlignment="0" applyProtection="0"/>
    <xf numFmtId="0" fontId="3" fillId="0" borderId="0"/>
    <xf numFmtId="0" fontId="59" fillId="46" borderId="37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0" borderId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10" fontId="13" fillId="6" borderId="1" applyNumberFormat="0" applyBorder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3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8" applyNumberFormat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8" applyNumberFormat="0" applyAlignment="0" applyProtection="0"/>
    <xf numFmtId="0" fontId="46" fillId="14" borderId="29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7" applyNumberFormat="0" applyFill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10" fontId="13" fillId="6" borderId="1" applyNumberFormat="0" applyBorder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3" fillId="0" borderId="0"/>
    <xf numFmtId="0" fontId="40" fillId="0" borderId="26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0" borderId="0"/>
    <xf numFmtId="0" fontId="58" fillId="0" borderId="39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1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6" applyNumberFormat="0" applyFill="0" applyAlignment="0" applyProtection="0"/>
    <xf numFmtId="0" fontId="67" fillId="0" borderId="35" applyNumberFormat="0" applyFill="0" applyAlignment="0" applyProtection="0"/>
    <xf numFmtId="0" fontId="66" fillId="0" borderId="34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7" applyNumberFormat="0" applyAlignment="0" applyProtection="0"/>
    <xf numFmtId="0" fontId="54" fillId="63" borderId="0" applyNumberFormat="0" applyBorder="0" applyAlignment="0" applyProtection="0"/>
    <xf numFmtId="0" fontId="39" fillId="0" borderId="25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8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7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7" fillId="69" borderId="38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9" fontId="14" fillId="0" borderId="0" applyFont="0" applyFill="0" applyBorder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3" fillId="79" borderId="41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168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18" fillId="16" borderId="32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13" fillId="78" borderId="41" applyNumberFormat="0" applyFon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13" fillId="78" borderId="41" applyNumberFormat="0" applyFon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18" fillId="16" borderId="32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1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4" applyNumberFormat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6" applyNumberFormat="0" applyFill="0" applyAlignment="0" applyProtection="0"/>
    <xf numFmtId="0" fontId="107" fillId="0" borderId="4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9" fontId="3" fillId="0" borderId="0" applyFont="0" applyFill="0" applyBorder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29" fillId="0" borderId="54" applyNumberFormat="0" applyFill="0" applyAlignment="0" applyProtection="0"/>
    <xf numFmtId="0" fontId="51" fillId="0" borderId="55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1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1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9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62" fillId="66" borderId="53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4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4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1" applyNumberFormat="0" applyAlignment="0" applyProtection="0"/>
    <xf numFmtId="0" fontId="3" fillId="78" borderId="41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7" applyNumberFormat="0" applyFill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18" fillId="45" borderId="0" applyNumberFormat="0" applyBorder="0" applyAlignment="0" applyProtection="0"/>
    <xf numFmtId="0" fontId="59" fillId="46" borderId="37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7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10" fontId="13" fillId="6" borderId="56" applyNumberFormat="0" applyBorder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56" fillId="66" borderId="37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1" applyNumberFormat="0" applyAlignment="0" applyProtection="0"/>
    <xf numFmtId="0" fontId="56" fillId="68" borderId="51" applyNumberFormat="0" applyAlignment="0" applyProtection="0"/>
    <xf numFmtId="0" fontId="59" fillId="46" borderId="51" applyNumberFormat="0" applyAlignment="0" applyProtection="0"/>
    <xf numFmtId="0" fontId="59" fillId="55" borderId="5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2" applyNumberFormat="0" applyFont="0" applyAlignment="0" applyProtection="0"/>
    <xf numFmtId="0" fontId="3" fillId="79" borderId="52" applyNumberFormat="0" applyAlignment="0" applyProtection="0"/>
    <xf numFmtId="0" fontId="62" fillId="66" borderId="53" applyNumberFormat="0" applyAlignment="0" applyProtection="0"/>
    <xf numFmtId="0" fontId="62" fillId="68" borderId="53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4" applyNumberForma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6" fillId="68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62" fillId="68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3" fillId="79" borderId="41" applyNumberFormat="0" applyAlignment="0" applyProtection="0"/>
    <xf numFmtId="0" fontId="56" fillId="68" borderId="37" applyNumberFormat="0" applyAlignment="0" applyProtection="0"/>
    <xf numFmtId="0" fontId="3" fillId="78" borderId="41" applyNumberFormat="0" applyFon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10" fontId="13" fillId="6" borderId="56" applyNumberFormat="0" applyBorder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59" fillId="46" borderId="37" applyNumberFormat="0" applyAlignment="0" applyProtection="0"/>
    <xf numFmtId="0" fontId="59" fillId="46" borderId="37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10" fontId="13" fillId="6" borderId="56" applyNumberFormat="0" applyBorder="0" applyAlignment="0" applyProtection="0"/>
    <xf numFmtId="0" fontId="56" fillId="66" borderId="37" applyNumberFormat="0" applyAlignment="0" applyProtection="0"/>
    <xf numFmtId="0" fontId="51" fillId="0" borderId="47" applyNumberFormat="0" applyFill="0" applyAlignment="0" applyProtection="0"/>
    <xf numFmtId="0" fontId="62" fillId="66" borderId="44" applyNumberFormat="0" applyAlignment="0" applyProtection="0"/>
    <xf numFmtId="0" fontId="3" fillId="78" borderId="41" applyNumberFormat="0" applyFont="0" applyAlignment="0" applyProtection="0"/>
    <xf numFmtId="0" fontId="59" fillId="46" borderId="37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0" fontId="59" fillId="55" borderId="37" applyNumberFormat="0" applyAlignment="0" applyProtection="0"/>
    <xf numFmtId="0" fontId="62" fillId="68" borderId="44" applyNumberFormat="0" applyAlignment="0" applyProtection="0"/>
    <xf numFmtId="0" fontId="62" fillId="68" borderId="44" applyNumberFormat="0" applyAlignment="0" applyProtection="0"/>
    <xf numFmtId="0" fontId="3" fillId="78" borderId="41" applyNumberFormat="0" applyFont="0" applyAlignment="0" applyProtection="0"/>
    <xf numFmtId="0" fontId="56" fillId="68" borderId="37" applyNumberFormat="0" applyAlignment="0" applyProtection="0"/>
    <xf numFmtId="0" fontId="29" fillId="0" borderId="20" applyNumberFormat="0" applyFill="0" applyAlignment="0" applyProtection="0"/>
    <xf numFmtId="0" fontId="56" fillId="68" borderId="37" applyNumberForma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51" fillId="0" borderId="47" applyNumberFormat="0" applyFill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0" fontId="56" fillId="66" borderId="37" applyNumberFormat="0" applyAlignment="0" applyProtection="0"/>
    <xf numFmtId="0" fontId="56" fillId="66" borderId="37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56" fillId="66" borderId="37" applyNumberForma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3" fillId="79" borderId="41" applyNumberFormat="0" applyAlignment="0" applyProtection="0"/>
    <xf numFmtId="0" fontId="29" fillId="0" borderId="20" applyNumberFormat="0" applyFill="0" applyAlignment="0" applyProtection="0"/>
    <xf numFmtId="0" fontId="62" fillId="66" borderId="44" applyNumberFormat="0" applyAlignment="0" applyProtection="0"/>
    <xf numFmtId="0" fontId="59" fillId="46" borderId="37" applyNumberFormat="0" applyAlignment="0" applyProtection="0"/>
    <xf numFmtId="0" fontId="3" fillId="78" borderId="41" applyNumberFormat="0" applyFont="0" applyAlignment="0" applyProtection="0"/>
    <xf numFmtId="0" fontId="59" fillId="55" borderId="37" applyNumberFormat="0" applyAlignment="0" applyProtection="0"/>
    <xf numFmtId="0" fontId="29" fillId="0" borderId="20" applyNumberFormat="0" applyFill="0" applyAlignment="0" applyProtection="0"/>
    <xf numFmtId="0" fontId="56" fillId="66" borderId="37" applyNumberFormat="0" applyAlignment="0" applyProtection="0"/>
    <xf numFmtId="0" fontId="59" fillId="46" borderId="37" applyNumberFormat="0" applyAlignment="0" applyProtection="0"/>
    <xf numFmtId="0" fontId="51" fillId="0" borderId="47" applyNumberFormat="0" applyFill="0" applyAlignment="0" applyProtection="0"/>
    <xf numFmtId="0" fontId="62" fillId="68" borderId="44" applyNumberFormat="0" applyAlignment="0" applyProtection="0"/>
    <xf numFmtId="0" fontId="62" fillId="66" borderId="44" applyNumberFormat="0" applyAlignment="0" applyProtection="0"/>
    <xf numFmtId="0" fontId="29" fillId="0" borderId="20" applyNumberFormat="0" applyFill="0" applyAlignment="0" applyProtection="0"/>
    <xf numFmtId="0" fontId="3" fillId="78" borderId="41" applyNumberFormat="0" applyFont="0" applyAlignment="0" applyProtection="0"/>
    <xf numFmtId="0" fontId="62" fillId="66" borderId="44" applyNumberForma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29" fillId="0" borderId="20" applyNumberFormat="0" applyFill="0" applyAlignment="0" applyProtection="0"/>
    <xf numFmtId="0" fontId="51" fillId="0" borderId="47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7" applyNumberFormat="0" applyAlignment="0" applyProtection="0"/>
    <xf numFmtId="0" fontId="56" fillId="68" borderId="37" applyNumberFormat="0" applyAlignment="0" applyProtection="0"/>
    <xf numFmtId="0" fontId="59" fillId="46" borderId="37" applyNumberFormat="0" applyAlignment="0" applyProtection="0"/>
    <xf numFmtId="0" fontId="59" fillId="55" borderId="37" applyNumberFormat="0" applyAlignment="0" applyProtection="0"/>
    <xf numFmtId="0" fontId="59" fillId="46" borderId="37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1" applyNumberFormat="0" applyFont="0" applyAlignment="0" applyProtection="0"/>
    <xf numFmtId="0" fontId="3" fillId="79" borderId="41" applyNumberFormat="0" applyAlignment="0" applyProtection="0"/>
    <xf numFmtId="0" fontId="62" fillId="66" borderId="44" applyNumberFormat="0" applyAlignment="0" applyProtection="0"/>
    <xf numFmtId="0" fontId="62" fillId="68" borderId="44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6">
      <alignment horizontal="right" vertical="center" wrapText="1"/>
    </xf>
    <xf numFmtId="0" fontId="29" fillId="0" borderId="57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9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79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79" fontId="123" fillId="0" borderId="0" xfId="132" applyNumberFormat="1" applyFont="1" applyAlignment="1">
      <alignment vertical="center"/>
    </xf>
    <xf numFmtId="43" fontId="123" fillId="0" borderId="0" xfId="132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79" fontId="119" fillId="0" borderId="0" xfId="132" applyNumberFormat="1" applyFont="1" applyAlignment="1">
      <alignment vertical="center"/>
    </xf>
    <xf numFmtId="43" fontId="119" fillId="0" borderId="0" xfId="132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9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2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4" fontId="116" fillId="0" borderId="0" xfId="132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4" fontId="116" fillId="0" borderId="0" xfId="132" applyNumberFormat="1" applyFont="1" applyAlignment="1">
      <alignment horizontal="right" vertical="center"/>
    </xf>
    <xf numFmtId="10" fontId="17" fillId="0" borderId="9" xfId="68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3" xfId="44" applyFont="1" applyBorder="1" applyAlignment="1">
      <alignment horizontal="center" vertical="center" wrapText="1"/>
    </xf>
    <xf numFmtId="0" fontId="17" fillId="2" borderId="63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2" applyFont="1" applyFill="1" applyAlignment="1">
      <alignment horizontal="center" vertical="center"/>
    </xf>
    <xf numFmtId="43" fontId="116" fillId="0" borderId="0" xfId="132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49" applyFont="1" applyFill="1" applyBorder="1" applyAlignment="1">
      <alignment horizontal="center" wrapText="1"/>
    </xf>
    <xf numFmtId="49" fontId="128" fillId="0" borderId="15" xfId="0" applyNumberFormat="1" applyFont="1" applyBorder="1" applyAlignment="1">
      <alignment horizontal="center" vertical="center"/>
    </xf>
    <xf numFmtId="0" fontId="127" fillId="6" borderId="64" xfId="149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2" applyNumberFormat="1" applyFont="1" applyBorder="1" applyAlignment="1">
      <alignment horizontal="right" vertical="center"/>
    </xf>
    <xf numFmtId="10" fontId="73" fillId="0" borderId="1" xfId="68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79" fontId="115" fillId="0" borderId="0" xfId="132" applyNumberFormat="1" applyFont="1" applyAlignment="1">
      <alignment horizontal="center" vertical="center"/>
    </xf>
    <xf numFmtId="179" fontId="131" fillId="0" borderId="0" xfId="132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2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2" fontId="3" fillId="0" borderId="63" xfId="132" applyNumberFormat="1" applyFont="1" applyBorder="1" applyAlignment="1">
      <alignment horizontal="center" vertical="center"/>
    </xf>
    <xf numFmtId="44" fontId="3" fillId="0" borderId="63" xfId="132" applyNumberFormat="1" applyFont="1" applyBorder="1" applyAlignment="1">
      <alignment horizontal="right" vertical="center"/>
    </xf>
    <xf numFmtId="43" fontId="3" fillId="0" borderId="63" xfId="132" applyFont="1" applyBorder="1" applyAlignment="1">
      <alignment horizontal="center" vertical="center"/>
    </xf>
    <xf numFmtId="44" fontId="93" fillId="0" borderId="63" xfId="132" applyNumberFormat="1" applyFont="1" applyFill="1" applyBorder="1" applyAlignment="1" applyProtection="1">
      <alignment horizontal="right" vertical="center" wrapText="1"/>
    </xf>
    <xf numFmtId="44" fontId="3" fillId="0" borderId="59" xfId="132" applyNumberFormat="1" applyFont="1" applyBorder="1" applyAlignment="1">
      <alignment horizontal="right" vertical="center"/>
    </xf>
    <xf numFmtId="44" fontId="3" fillId="4" borderId="1" xfId="132" applyNumberFormat="1" applyFont="1" applyFill="1" applyBorder="1" applyAlignment="1">
      <alignment horizontal="right" vertical="center"/>
    </xf>
    <xf numFmtId="10" fontId="3" fillId="4" borderId="1" xfId="132" applyNumberFormat="1" applyFont="1" applyFill="1" applyBorder="1" applyAlignment="1">
      <alignment horizontal="center" vertical="center"/>
    </xf>
    <xf numFmtId="44" fontId="3" fillId="4" borderId="1" xfId="145" applyNumberFormat="1" applyFont="1" applyFill="1" applyBorder="1" applyAlignment="1">
      <alignment horizontal="right" vertical="center"/>
    </xf>
    <xf numFmtId="10" fontId="3" fillId="0" borderId="63" xfId="132" applyNumberFormat="1" applyFont="1" applyBorder="1" applyAlignment="1">
      <alignment horizontal="center" vertical="center"/>
    </xf>
    <xf numFmtId="44" fontId="3" fillId="0" borderId="63" xfId="145" applyNumberFormat="1" applyFont="1" applyBorder="1" applyAlignment="1">
      <alignment horizontal="right" vertical="center"/>
    </xf>
    <xf numFmtId="44" fontId="3" fillId="0" borderId="59" xfId="132" applyNumberFormat="1" applyFont="1" applyFill="1" applyBorder="1" applyAlignment="1">
      <alignment horizontal="right" vertical="center"/>
    </xf>
    <xf numFmtId="0" fontId="17" fillId="2" borderId="63" xfId="44" applyFont="1" applyFill="1" applyBorder="1" applyAlignment="1">
      <alignment horizontal="center" vertical="center"/>
    </xf>
    <xf numFmtId="2" fontId="17" fillId="2" borderId="63" xfId="132" applyNumberFormat="1" applyFont="1" applyFill="1" applyBorder="1" applyAlignment="1">
      <alignment horizontal="center" vertical="center"/>
    </xf>
    <xf numFmtId="44" fontId="17" fillId="2" borderId="63" xfId="132" applyNumberFormat="1" applyFont="1" applyFill="1" applyBorder="1" applyAlignment="1">
      <alignment horizontal="right" vertical="center"/>
    </xf>
    <xf numFmtId="43" fontId="17" fillId="2" borderId="63" xfId="132" applyFont="1" applyFill="1" applyBorder="1" applyAlignment="1">
      <alignment horizontal="center" vertical="center"/>
    </xf>
    <xf numFmtId="44" fontId="17" fillId="2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horizontal="right" vertical="center"/>
    </xf>
    <xf numFmtId="44" fontId="17" fillId="9" borderId="59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2" applyNumberFormat="1" applyFont="1" applyBorder="1" applyAlignment="1">
      <alignment horizontal="center" vertical="center"/>
    </xf>
    <xf numFmtId="43" fontId="3" fillId="0" borderId="63" xfId="132" applyFont="1" applyBorder="1" applyAlignment="1">
      <alignment horizontal="right" vertical="center"/>
    </xf>
    <xf numFmtId="43" fontId="93" fillId="0" borderId="63" xfId="132" applyFont="1" applyFill="1" applyBorder="1" applyAlignment="1" applyProtection="1">
      <alignment horizontal="right" vertical="center" wrapText="1"/>
    </xf>
    <xf numFmtId="44" fontId="3" fillId="4" borderId="59" xfId="132" applyNumberFormat="1" applyFont="1" applyFill="1" applyBorder="1" applyAlignment="1">
      <alignment horizontal="right" vertical="center"/>
    </xf>
    <xf numFmtId="0" fontId="17" fillId="2" borderId="58" xfId="44" applyFont="1" applyFill="1" applyBorder="1" applyAlignment="1">
      <alignment horizontal="center" vertical="center" wrapText="1"/>
    </xf>
    <xf numFmtId="0" fontId="17" fillId="9" borderId="58" xfId="44" applyFont="1" applyFill="1" applyBorder="1" applyAlignment="1">
      <alignment horizontal="center" vertical="center" wrapText="1"/>
    </xf>
    <xf numFmtId="0" fontId="3" fillId="4" borderId="58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8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4" fontId="17" fillId="8" borderId="9" xfId="44" applyNumberFormat="1" applyFont="1" applyFill="1" applyBorder="1" applyAlignment="1">
      <alignment horizontal="center" vertical="center" wrapText="1"/>
    </xf>
    <xf numFmtId="0" fontId="17" fillId="2" borderId="58" xfId="44" applyFont="1" applyFill="1" applyBorder="1" applyAlignment="1">
      <alignment horizontal="center" vertical="center"/>
    </xf>
    <xf numFmtId="0" fontId="3" fillId="2" borderId="63" xfId="44" applyFont="1" applyFill="1" applyBorder="1" applyAlignment="1">
      <alignment horizontal="center" vertical="center"/>
    </xf>
    <xf numFmtId="2" fontId="3" fillId="2" borderId="63" xfId="132" applyNumberFormat="1" applyFont="1" applyFill="1" applyBorder="1" applyAlignment="1">
      <alignment horizontal="center" vertical="center"/>
    </xf>
    <xf numFmtId="43" fontId="3" fillId="2" borderId="63" xfId="132" applyFont="1" applyFill="1" applyBorder="1" applyAlignment="1">
      <alignment horizontal="right" vertical="center"/>
    </xf>
    <xf numFmtId="43" fontId="3" fillId="2" borderId="63" xfId="132" applyFont="1" applyFill="1" applyBorder="1" applyAlignment="1">
      <alignment horizontal="center" vertical="center"/>
    </xf>
    <xf numFmtId="44" fontId="3" fillId="2" borderId="63" xfId="132" applyNumberFormat="1" applyFont="1" applyFill="1" applyBorder="1" applyAlignment="1">
      <alignment horizontal="right" vertical="center"/>
    </xf>
    <xf numFmtId="44" fontId="17" fillId="8" borderId="59" xfId="132" applyNumberFormat="1" applyFont="1" applyFill="1" applyBorder="1" applyAlignment="1">
      <alignment horizontal="right" vertical="center" wrapText="1"/>
    </xf>
    <xf numFmtId="0" fontId="17" fillId="0" borderId="66" xfId="44" applyFont="1" applyFill="1" applyBorder="1" applyAlignment="1">
      <alignment vertical="center"/>
    </xf>
    <xf numFmtId="0" fontId="17" fillId="0" borderId="65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3" xfId="0" applyNumberFormat="1" applyFont="1" applyFill="1" applyBorder="1" applyAlignment="1">
      <alignment horizontal="center" vertical="center" wrapText="1"/>
    </xf>
    <xf numFmtId="4" fontId="93" fillId="4" borderId="63" xfId="0" applyNumberFormat="1" applyFont="1" applyFill="1" applyBorder="1" applyAlignment="1">
      <alignment horizontal="center" vertical="center"/>
    </xf>
    <xf numFmtId="44" fontId="3" fillId="4" borderId="63" xfId="132" applyNumberFormat="1" applyFont="1" applyFill="1" applyBorder="1" applyAlignment="1">
      <alignment horizontal="right" vertical="center"/>
    </xf>
    <xf numFmtId="10" fontId="3" fillId="4" borderId="63" xfId="132" applyNumberFormat="1" applyFont="1" applyFill="1" applyBorder="1" applyAlignment="1">
      <alignment horizontal="center" vertical="center"/>
    </xf>
    <xf numFmtId="44" fontId="3" fillId="4" borderId="63" xfId="145" applyNumberFormat="1" applyFont="1" applyFill="1" applyBorder="1" applyAlignment="1">
      <alignment horizontal="right" vertical="center"/>
    </xf>
    <xf numFmtId="44" fontId="93" fillId="4" borderId="59" xfId="145" applyNumberFormat="1" applyFont="1" applyFill="1" applyBorder="1" applyAlignment="1">
      <alignment vertical="center"/>
    </xf>
    <xf numFmtId="2" fontId="3" fillId="4" borderId="63" xfId="132" applyNumberFormat="1" applyFont="1" applyFill="1" applyBorder="1" applyAlignment="1">
      <alignment horizontal="center" vertical="center"/>
    </xf>
    <xf numFmtId="1" fontId="3" fillId="0" borderId="63" xfId="132" applyNumberFormat="1" applyFont="1" applyFill="1" applyBorder="1" applyAlignment="1">
      <alignment horizontal="center" vertical="center"/>
    </xf>
    <xf numFmtId="0" fontId="3" fillId="4" borderId="63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0" fontId="93" fillId="4" borderId="63" xfId="0" applyNumberFormat="1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4" borderId="6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3" xfId="44" applyFont="1" applyFill="1" applyBorder="1" applyAlignment="1">
      <alignment vertical="center"/>
    </xf>
    <xf numFmtId="0" fontId="17" fillId="9" borderId="63" xfId="44" applyFont="1" applyFill="1" applyBorder="1" applyAlignment="1">
      <alignment vertical="center"/>
    </xf>
    <xf numFmtId="2" fontId="17" fillId="9" borderId="63" xfId="132" applyNumberFormat="1" applyFont="1" applyFill="1" applyBorder="1" applyAlignment="1">
      <alignment vertical="center"/>
    </xf>
    <xf numFmtId="44" fontId="17" fillId="9" borderId="63" xfId="132" applyNumberFormat="1" applyFont="1" applyFill="1" applyBorder="1" applyAlignment="1">
      <alignment vertical="center"/>
    </xf>
    <xf numFmtId="43" fontId="17" fillId="9" borderId="63" xfId="132" applyFont="1" applyFill="1" applyBorder="1" applyAlignment="1">
      <alignment vertical="center"/>
    </xf>
    <xf numFmtId="0" fontId="3" fillId="0" borderId="63" xfId="44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44" fontId="3" fillId="4" borderId="63" xfId="145" applyFont="1" applyFill="1" applyBorder="1" applyAlignment="1">
      <alignment horizontal="right" vertical="center"/>
    </xf>
    <xf numFmtId="44" fontId="93" fillId="4" borderId="59" xfId="145" applyFont="1" applyFill="1" applyBorder="1" applyAlignment="1">
      <alignment vertical="center"/>
    </xf>
    <xf numFmtId="10" fontId="17" fillId="8" borderId="1" xfId="68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8" borderId="63" xfId="44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44" fontId="17" fillId="8" borderId="63" xfId="145" applyFont="1" applyFill="1" applyBorder="1" applyAlignment="1">
      <alignment horizontal="center" vertical="center" wrapText="1"/>
    </xf>
    <xf numFmtId="10" fontId="17" fillId="8" borderId="63" xfId="68" applyNumberFormat="1" applyFont="1" applyFill="1" applyBorder="1" applyAlignment="1">
      <alignment horizontal="center" vertical="center" wrapText="1"/>
    </xf>
    <xf numFmtId="43" fontId="17" fillId="2" borderId="63" xfId="132" applyFont="1" applyFill="1" applyBorder="1" applyAlignment="1">
      <alignment horizontal="right" vertical="center"/>
    </xf>
    <xf numFmtId="0" fontId="17" fillId="9" borderId="63" xfId="44" applyFont="1" applyFill="1" applyBorder="1" applyAlignment="1">
      <alignment horizontal="center" vertical="center"/>
    </xf>
    <xf numFmtId="43" fontId="17" fillId="9" borderId="63" xfId="132" applyFont="1" applyFill="1" applyBorder="1" applyAlignment="1">
      <alignment horizontal="right" vertical="center"/>
    </xf>
    <xf numFmtId="44" fontId="17" fillId="9" borderId="63" xfId="132" applyNumberFormat="1" applyFont="1" applyFill="1" applyBorder="1" applyAlignment="1">
      <alignment horizontal="right" vertical="center"/>
    </xf>
    <xf numFmtId="43" fontId="17" fillId="9" borderId="63" xfId="13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0" borderId="63" xfId="44" applyFont="1" applyFill="1" applyBorder="1" applyAlignment="1">
      <alignment horizontal="center" vertical="center" wrapText="1"/>
    </xf>
    <xf numFmtId="0" fontId="17" fillId="8" borderId="63" xfId="44" applyFont="1" applyFill="1" applyBorder="1" applyAlignment="1">
      <alignment vertical="center" wrapText="1"/>
    </xf>
    <xf numFmtId="2" fontId="27" fillId="8" borderId="63" xfId="44" applyNumberFormat="1" applyFont="1" applyFill="1" applyBorder="1" applyAlignment="1">
      <alignment horizontal="center" vertical="center"/>
    </xf>
    <xf numFmtId="0" fontId="27" fillId="8" borderId="63" xfId="44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right" vertical="center"/>
    </xf>
    <xf numFmtId="0" fontId="93" fillId="0" borderId="1" xfId="0" applyFont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0" fontId="93" fillId="4" borderId="58" xfId="0" applyFont="1" applyFill="1" applyBorder="1" applyAlignment="1">
      <alignment horizontal="center" vertical="center"/>
    </xf>
    <xf numFmtId="0" fontId="93" fillId="0" borderId="58" xfId="0" applyFont="1" applyBorder="1" applyAlignment="1">
      <alignment horizontal="center" vertical="center"/>
    </xf>
    <xf numFmtId="0" fontId="132" fillId="8" borderId="58" xfId="44" applyFont="1" applyFill="1" applyBorder="1" applyAlignment="1">
      <alignment horizontal="center" vertical="center" wrapText="1"/>
    </xf>
    <xf numFmtId="0" fontId="17" fillId="0" borderId="58" xfId="44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Continuous" vertical="center" wrapText="1"/>
    </xf>
    <xf numFmtId="2" fontId="17" fillId="0" borderId="63" xfId="44" applyNumberFormat="1" applyFont="1" applyFill="1" applyBorder="1" applyAlignment="1">
      <alignment horizontal="center" vertical="center" wrapText="1"/>
    </xf>
    <xf numFmtId="0" fontId="17" fillId="0" borderId="63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Continuous" vertical="center" wrapText="1"/>
    </xf>
    <xf numFmtId="44" fontId="3" fillId="4" borderId="1" xfId="145" applyFont="1" applyFill="1" applyBorder="1" applyAlignment="1">
      <alignment horizontal="right" vertical="center"/>
    </xf>
    <xf numFmtId="0" fontId="93" fillId="0" borderId="63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4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4" borderId="67" xfId="0" applyFont="1" applyFill="1" applyBorder="1" applyAlignment="1">
      <alignment horizontal="center" vertical="center"/>
    </xf>
    <xf numFmtId="44" fontId="93" fillId="4" borderId="1" xfId="145" applyNumberFormat="1" applyFont="1" applyFill="1" applyBorder="1" applyAlignment="1">
      <alignment vertical="center"/>
    </xf>
    <xf numFmtId="0" fontId="93" fillId="0" borderId="67" xfId="0" applyFont="1" applyFill="1" applyBorder="1" applyAlignment="1">
      <alignment horizontal="center" vertical="center"/>
    </xf>
    <xf numFmtId="10" fontId="3" fillId="0" borderId="1" xfId="132" applyNumberFormat="1" applyFont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49" fontId="17" fillId="0" borderId="5" xfId="44" applyNumberFormat="1" applyFont="1" applyBorder="1" applyAlignment="1">
      <alignment horizontal="left" vertical="center"/>
    </xf>
    <xf numFmtId="0" fontId="17" fillId="0" borderId="0" xfId="44" applyFont="1" applyAlignment="1">
      <alignment horizontal="center" vertical="center"/>
    </xf>
    <xf numFmtId="0" fontId="25" fillId="0" borderId="0" xfId="44" applyFont="1" applyAlignment="1">
      <alignment horizontal="center" vertical="center"/>
    </xf>
    <xf numFmtId="43" fontId="17" fillId="0" borderId="65" xfId="44" applyNumberFormat="1" applyFont="1" applyBorder="1" applyAlignment="1">
      <alignment horizontal="right" vertical="center"/>
    </xf>
    <xf numFmtId="0" fontId="3" fillId="0" borderId="0" xfId="44" applyAlignment="1">
      <alignment horizontal="left" vertical="center"/>
    </xf>
    <xf numFmtId="43" fontId="17" fillId="0" borderId="0" xfId="44" applyNumberFormat="1" applyFont="1" applyAlignment="1">
      <alignment vertical="center"/>
    </xf>
    <xf numFmtId="0" fontId="3" fillId="0" borderId="0" xfId="44" applyAlignment="1">
      <alignment horizontal="center" vertical="center"/>
    </xf>
    <xf numFmtId="43" fontId="17" fillId="0" borderId="0" xfId="44" applyNumberFormat="1" applyFont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4" xfId="145" applyFont="1" applyFill="1" applyBorder="1" applyAlignment="1">
      <alignment horizontal="center" vertical="center" wrapText="1"/>
    </xf>
    <xf numFmtId="4" fontId="11" fillId="0" borderId="64" xfId="132" applyNumberFormat="1" applyFont="1" applyFill="1" applyBorder="1" applyAlignment="1">
      <alignment horizontal="right" vertical="center"/>
    </xf>
    <xf numFmtId="0" fontId="118" fillId="83" borderId="0" xfId="44" applyFont="1" applyFill="1" applyAlignment="1">
      <alignment vertical="center"/>
    </xf>
    <xf numFmtId="44" fontId="17" fillId="8" borderId="63" xfId="132" applyNumberFormat="1" applyFont="1" applyFill="1" applyBorder="1" applyAlignment="1">
      <alignment horizontal="right" vertical="center" wrapText="1"/>
    </xf>
    <xf numFmtId="4" fontId="93" fillId="4" borderId="1" xfId="0" applyNumberFormat="1" applyFont="1" applyFill="1" applyBorder="1" applyAlignment="1">
      <alignment horizontal="center"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4" fillId="0" borderId="60" xfId="0" applyNumberFormat="1" applyFont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6" xfId="0" applyNumberFormat="1" applyFont="1" applyBorder="1" applyAlignment="1">
      <alignment horizontal="center" vertical="center" wrapText="1"/>
    </xf>
    <xf numFmtId="49" fontId="124" fillId="0" borderId="17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10" fontId="11" fillId="0" borderId="24" xfId="132" applyNumberFormat="1" applyFont="1" applyFill="1" applyBorder="1" applyAlignment="1">
      <alignment horizontal="right" vertical="center"/>
    </xf>
    <xf numFmtId="10" fontId="11" fillId="0" borderId="14" xfId="132" applyNumberFormat="1" applyFont="1" applyFill="1" applyBorder="1" applyAlignment="1">
      <alignment horizontal="right" vertical="center"/>
    </xf>
    <xf numFmtId="10" fontId="11" fillId="0" borderId="15" xfId="132" applyNumberFormat="1" applyFont="1" applyFill="1" applyBorder="1" applyAlignment="1">
      <alignment horizontal="right" vertical="center"/>
    </xf>
    <xf numFmtId="44" fontId="11" fillId="4" borderId="64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49" fontId="11" fillId="4" borderId="64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4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4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4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8" xfId="44" applyFont="1" applyFill="1" applyBorder="1" applyAlignment="1">
      <alignment horizontal="center" vertical="center" wrapText="1"/>
    </xf>
    <xf numFmtId="0" fontId="12" fillId="8" borderId="63" xfId="44" applyFont="1" applyFill="1" applyBorder="1" applyAlignment="1">
      <alignment horizontal="center" vertical="center" wrapText="1"/>
    </xf>
    <xf numFmtId="4" fontId="12" fillId="8" borderId="1" xfId="44" applyNumberFormat="1" applyFont="1" applyFill="1" applyBorder="1" applyAlignment="1">
      <alignment horizontal="center" vertical="center" wrapText="1"/>
    </xf>
    <xf numFmtId="10" fontId="11" fillId="4" borderId="64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4" fontId="12" fillId="8" borderId="64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60" xfId="44" applyFont="1" applyFill="1" applyBorder="1" applyAlignment="1">
      <alignment horizontal="center" vertical="center"/>
    </xf>
    <xf numFmtId="0" fontId="12" fillId="8" borderId="62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0" fontId="120" fillId="0" borderId="60" xfId="0" applyFont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0" fontId="124" fillId="0" borderId="62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4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" fontId="17" fillId="8" borderId="64" xfId="44" applyNumberFormat="1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/>
    </xf>
    <xf numFmtId="44" fontId="17" fillId="8" borderId="59" xfId="145" applyFont="1" applyFill="1" applyBorder="1" applyAlignment="1">
      <alignment horizontal="center" vertical="center"/>
    </xf>
    <xf numFmtId="10" fontId="17" fillId="8" borderId="58" xfId="68" applyNumberFormat="1" applyFont="1" applyFill="1" applyBorder="1" applyAlignment="1">
      <alignment horizontal="center" vertical="center"/>
    </xf>
    <xf numFmtId="10" fontId="17" fillId="8" borderId="59" xfId="68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zoomScale="85" zoomScaleNormal="100" zoomScaleSheetLayoutView="85" workbookViewId="0">
      <selection activeCell="M27" sqref="M27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26" t="s">
        <v>295</v>
      </c>
      <c r="C13" s="24"/>
    </row>
    <row r="14" spans="1:4" ht="26.25" customHeight="1">
      <c r="A14" s="28"/>
      <c r="B14" s="126"/>
      <c r="C14" s="24"/>
    </row>
    <row r="15" spans="1:4" ht="26.25" customHeight="1">
      <c r="A15" s="28"/>
      <c r="B15" s="126"/>
      <c r="C15" s="24"/>
    </row>
    <row r="16" spans="1:4" ht="26.25" customHeight="1">
      <c r="A16" s="28"/>
      <c r="B16" s="126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9" t="s">
        <v>50</v>
      </c>
      <c r="C20" s="24"/>
    </row>
    <row r="21" spans="1:3" ht="44.25" customHeight="1">
      <c r="A21" s="28"/>
      <c r="B21" s="127" t="s">
        <v>71</v>
      </c>
      <c r="C21" s="24"/>
    </row>
    <row r="22" spans="1:3" ht="54.75" customHeight="1">
      <c r="A22" s="28"/>
      <c r="B22" s="128" t="s">
        <v>342</v>
      </c>
      <c r="C22" s="24"/>
    </row>
    <row r="23" spans="1:3" ht="54.75" customHeight="1">
      <c r="A23" s="28"/>
      <c r="B23" s="126"/>
      <c r="C23" s="24"/>
    </row>
    <row r="24" spans="1:3" ht="54.75" customHeight="1">
      <c r="A24" s="28"/>
      <c r="B24" s="130" t="s">
        <v>299</v>
      </c>
      <c r="C24" s="24"/>
    </row>
    <row r="25" spans="1:3" ht="26.25" customHeight="1">
      <c r="A25" s="28"/>
      <c r="B25" s="126"/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tabSelected="1" view="pageBreakPreview" zoomScaleNormal="90" zoomScaleSheetLayoutView="100" workbookViewId="0">
      <pane ySplit="12" topLeftCell="A13" activePane="bottomLeft" state="frozen"/>
      <selection activeCell="M27" sqref="M27"/>
      <selection pane="bottomLeft" activeCell="C14" sqref="C14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319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20"/>
      <c r="C1" s="320"/>
      <c r="D1" s="321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322"/>
      <c r="B2" s="323"/>
      <c r="C2" s="323"/>
      <c r="D2" s="324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322"/>
      <c r="B3" s="323"/>
      <c r="C3" s="323"/>
      <c r="D3" s="324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325"/>
      <c r="B4" s="326"/>
      <c r="C4" s="326"/>
      <c r="D4" s="327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CRT/DST - AIDS</v>
      </c>
      <c r="B5" s="54"/>
      <c r="C5" s="55" t="s">
        <v>35</v>
      </c>
      <c r="D5" s="48">
        <f>ORÇAMENTO!K5</f>
        <v>0</v>
      </c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RUA SANTA CRUZ, 81 - VILA MARIANA / SÃO PAULO - SP</v>
      </c>
      <c r="B6" s="54"/>
      <c r="C6" s="61" t="s">
        <v>53</v>
      </c>
      <c r="D6" s="48">
        <f>ORÇAMENTO!K6</f>
        <v>0</v>
      </c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8730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26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315" t="s">
        <v>4</v>
      </c>
      <c r="B11" s="317" t="s">
        <v>5</v>
      </c>
      <c r="C11" s="313" t="s">
        <v>37</v>
      </c>
      <c r="D11" s="311" t="s">
        <v>38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316"/>
      <c r="B12" s="318"/>
      <c r="C12" s="314"/>
      <c r="D12" s="312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40"/>
      <c r="B13" s="198"/>
      <c r="C13" s="199"/>
      <c r="D13" s="200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41" t="s">
        <v>43</v>
      </c>
      <c r="B14" s="142" t="str">
        <f>VLOOKUP($A14,ORÇAMENTO!A:K,2,0)</f>
        <v>PROJETO EXECUTIVO</v>
      </c>
      <c r="C14" s="143">
        <f>VLOOKUP($A14,ORÇAMENTO!$A$14:$K$241,11)</f>
        <v>0</v>
      </c>
      <c r="D14" s="144" t="e">
        <f>C14/C$36</f>
        <v>#DIV/0!</v>
      </c>
      <c r="E14" s="156"/>
      <c r="F14" s="78"/>
      <c r="G14" s="159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40"/>
      <c r="B15" s="142"/>
      <c r="C15" s="143"/>
      <c r="D15" s="144"/>
      <c r="E15" s="156"/>
      <c r="F15" s="78"/>
      <c r="G15" s="159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41" t="s">
        <v>44</v>
      </c>
      <c r="B16" s="142" t="str">
        <f>VLOOKUP($A16,ORÇAMENTO!A:K,2,0)</f>
        <v>ADMINISTRAÇÃO DA OBRA</v>
      </c>
      <c r="C16" s="143">
        <f>VLOOKUP($A16,ORÇAMENTO!$A$14:$K$241,11)</f>
        <v>0</v>
      </c>
      <c r="D16" s="144" t="e">
        <f>C16/C$36</f>
        <v>#DIV/0!</v>
      </c>
      <c r="E16" s="156"/>
      <c r="F16" s="78"/>
      <c r="G16" s="159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40"/>
      <c r="B17" s="142"/>
      <c r="C17" s="143"/>
      <c r="D17" s="144"/>
      <c r="E17" s="156"/>
      <c r="F17" s="78"/>
      <c r="G17" s="159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40" t="s">
        <v>45</v>
      </c>
      <c r="B18" s="142" t="str">
        <f>VLOOKUP($A18,ORÇAMENTO!A:K,2,0)</f>
        <v>CANTEIRO</v>
      </c>
      <c r="C18" s="143">
        <f>VLOOKUP($A18,ORÇAMENTO!$A$14:$K$241,11)</f>
        <v>0</v>
      </c>
      <c r="D18" s="144" t="e">
        <f>C18/C$36</f>
        <v>#DIV/0!</v>
      </c>
      <c r="E18" s="156"/>
      <c r="F18" s="78"/>
      <c r="G18" s="159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40"/>
      <c r="B19" s="142"/>
      <c r="C19" s="143"/>
      <c r="D19" s="144"/>
      <c r="E19" s="156"/>
      <c r="F19" s="78"/>
      <c r="G19" s="159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40" t="s">
        <v>46</v>
      </c>
      <c r="B20" s="142" t="str">
        <f>VLOOKUP($A20,ORÇAMENTO!A:K,2,0)</f>
        <v>SERVIÇOS CIVIS</v>
      </c>
      <c r="C20" s="143">
        <f>VLOOKUP($A20,ORÇAMENTO!$A$14:$K$241,11)</f>
        <v>0</v>
      </c>
      <c r="D20" s="144" t="e">
        <f>C20/C$36</f>
        <v>#DIV/0!</v>
      </c>
      <c r="E20" s="156"/>
      <c r="F20" s="78"/>
      <c r="G20" s="158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40"/>
      <c r="B21" s="142"/>
      <c r="C21" s="143"/>
      <c r="D21" s="144"/>
      <c r="E21" s="156"/>
      <c r="F21" s="78"/>
      <c r="G21" s="159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40" t="s">
        <v>47</v>
      </c>
      <c r="B22" s="142" t="str">
        <f>VLOOKUP($A22,ORÇAMENTO!A:K,2,0)</f>
        <v>DETECÇÃO E ALARME</v>
      </c>
      <c r="C22" s="143">
        <f>VLOOKUP($A22,ORÇAMENTO!$A$14:$K$241,11)</f>
        <v>0</v>
      </c>
      <c r="D22" s="144" t="e">
        <f>C22/C$36</f>
        <v>#DIV/0!</v>
      </c>
      <c r="E22" s="156"/>
      <c r="F22" s="78"/>
      <c r="G22" s="159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40"/>
      <c r="B23" s="142"/>
      <c r="C23" s="143"/>
      <c r="D23" s="144"/>
      <c r="E23" s="156"/>
      <c r="F23" s="78"/>
      <c r="G23" s="159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40" t="s">
        <v>48</v>
      </c>
      <c r="B24" s="142" t="str">
        <f>VLOOKUP($A24,ORÇAMENTO!A:K,2,0)</f>
        <v xml:space="preserve">INSTALAÇÕES ELÉTRICAS </v>
      </c>
      <c r="C24" s="143">
        <f>VLOOKUP($A24,ORÇAMENTO!$A$14:$K$241,11)</f>
        <v>0</v>
      </c>
      <c r="D24" s="144" t="e">
        <f t="shared" ref="D24:D26" si="0">C24/C$36</f>
        <v>#DIV/0!</v>
      </c>
      <c r="E24" s="156"/>
      <c r="F24" s="78"/>
      <c r="G24" s="159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40"/>
      <c r="B25" s="142"/>
      <c r="C25" s="143"/>
      <c r="D25" s="144"/>
      <c r="E25" s="156"/>
      <c r="F25" s="78"/>
      <c r="G25" s="159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40" t="s">
        <v>49</v>
      </c>
      <c r="B26" s="142" t="str">
        <f>VLOOKUP($A26,ORÇAMENTO!A:K,2,0)</f>
        <v xml:space="preserve">INSTALAÇÕES DE COMBATE Á INCÊNDIO </v>
      </c>
      <c r="C26" s="143">
        <f>VLOOKUP($A26,ORÇAMENTO!$A$14:$K$241,11)</f>
        <v>0</v>
      </c>
      <c r="D26" s="144" t="e">
        <f t="shared" si="0"/>
        <v>#DIV/0!</v>
      </c>
      <c r="E26" s="156"/>
      <c r="F26" s="78"/>
      <c r="G26" s="159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40"/>
      <c r="B27" s="142"/>
      <c r="C27" s="143"/>
      <c r="D27" s="144"/>
      <c r="E27" s="156"/>
      <c r="F27" s="78"/>
      <c r="G27" s="159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40" t="s">
        <v>226</v>
      </c>
      <c r="B28" s="142" t="str">
        <f>VLOOKUP($A28,ORÇAMENTO!A:K,2,0)</f>
        <v>PINTURA</v>
      </c>
      <c r="C28" s="143">
        <f>VLOOKUP($A28,ORÇAMENTO!$A$14:$K$344,11,0)</f>
        <v>0</v>
      </c>
      <c r="D28" s="144" t="e">
        <f t="shared" ref="D28:D30" si="1">C28/C$36</f>
        <v>#DIV/0!</v>
      </c>
      <c r="E28" s="156"/>
      <c r="F28" s="78"/>
      <c r="G28" s="159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40"/>
      <c r="B29" s="142"/>
      <c r="C29" s="143"/>
      <c r="D29" s="144"/>
      <c r="E29" s="156"/>
      <c r="F29" s="78"/>
      <c r="G29" s="159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40" t="s">
        <v>227</v>
      </c>
      <c r="B30" s="142" t="str">
        <f>VLOOKUP($A30,ORÇAMENTO!A:K,2,0)</f>
        <v>SERVIÇOS FINAIS</v>
      </c>
      <c r="C30" s="143">
        <f>VLOOKUP($A30,ORÇAMENTO!$A$14:$K$344,11,0)</f>
        <v>0</v>
      </c>
      <c r="D30" s="144" t="e">
        <f t="shared" si="1"/>
        <v>#DIV/0!</v>
      </c>
      <c r="E30" s="156"/>
      <c r="F30" s="78"/>
      <c r="G30" s="159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40"/>
      <c r="B31" s="142"/>
      <c r="C31" s="143"/>
      <c r="D31" s="144"/>
      <c r="E31" s="156"/>
      <c r="F31" s="78"/>
      <c r="G31" s="159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40" t="s">
        <v>280</v>
      </c>
      <c r="B32" s="142" t="str">
        <f>VLOOKUP($A32,ORÇAMENTO!A:K,2,0)</f>
        <v>PROJETO AS BUILT</v>
      </c>
      <c r="C32" s="143">
        <f>VLOOKUP($A32,ORÇAMENTO!$A$14:$K$344,11,0)</f>
        <v>0</v>
      </c>
      <c r="D32" s="144" t="e">
        <f t="shared" ref="D32" si="2">C32/C$36</f>
        <v>#DIV/0!</v>
      </c>
      <c r="E32" s="157"/>
      <c r="F32" s="78"/>
      <c r="G32" s="159"/>
    </row>
    <row r="33" spans="1:7" ht="15.75">
      <c r="A33" s="140"/>
      <c r="B33" s="142"/>
      <c r="C33" s="143"/>
      <c r="D33" s="144"/>
      <c r="E33" s="157"/>
      <c r="F33" s="78"/>
      <c r="G33" s="159"/>
    </row>
    <row r="34" spans="1:7" ht="15.75">
      <c r="A34" s="140" t="s">
        <v>289</v>
      </c>
      <c r="B34" s="142" t="str">
        <f>VLOOKUP($A34,ORÇAMENTO!A:K,2,0)</f>
        <v>ACOMPANHAMENTO VISTORIAS</v>
      </c>
      <c r="C34" s="143">
        <f>VLOOKUP($A34,ORÇAMENTO!$A$14:$K$344,11,0)</f>
        <v>0</v>
      </c>
      <c r="D34" s="144" t="e">
        <f t="shared" ref="D34" si="3">C34/C$36</f>
        <v>#DIV/0!</v>
      </c>
      <c r="E34" s="157"/>
      <c r="F34" s="78"/>
      <c r="G34" s="159"/>
    </row>
    <row r="35" spans="1:7" ht="15.75">
      <c r="A35" s="140"/>
      <c r="B35" s="142"/>
      <c r="C35" s="143"/>
      <c r="D35" s="144"/>
      <c r="E35" s="157"/>
      <c r="F35" s="78"/>
      <c r="G35" s="159"/>
    </row>
    <row r="36" spans="1:7">
      <c r="A36" s="140"/>
      <c r="B36" s="149" t="s">
        <v>51</v>
      </c>
      <c r="C36" s="143">
        <f>SUM(C14:C34)</f>
        <v>0</v>
      </c>
      <c r="D36" s="144" t="e">
        <f>C36/C$36</f>
        <v>#DIV/0!</v>
      </c>
      <c r="E36" s="156"/>
      <c r="F36" s="78"/>
      <c r="G36" s="158"/>
    </row>
    <row r="37" spans="1:7">
      <c r="A37" s="145"/>
      <c r="B37" s="146"/>
      <c r="C37" s="147"/>
      <c r="D37" s="148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64551">
    <cfRule type="cellIs" dxfId="1477" priority="762" operator="equal">
      <formula>"CONFERIR"</formula>
    </cfRule>
    <cfRule type="cellIs" dxfId="1476" priority="763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topLeftCell="D1" zoomScaleNormal="90" zoomScaleSheetLayoutView="100" workbookViewId="0">
      <pane ySplit="12" topLeftCell="A16" activePane="bottomLeft" state="frozen"/>
      <selection activeCell="M27" sqref="M27"/>
      <selection pane="bottomLeft" activeCell="W9" sqref="W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45" t="s">
        <v>281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7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50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50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91" t="s">
        <v>296</v>
      </c>
      <c r="B5" s="292"/>
      <c r="C5" s="154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4" t="str">
        <f>ORÇAMENTO!J5</f>
        <v>ENCARGOS SOCAIS:</v>
      </c>
      <c r="W5" s="151">
        <f>ORÇAMENTO!K5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91" t="s">
        <v>297</v>
      </c>
      <c r="B6" s="295"/>
      <c r="C6" s="154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6" t="str">
        <f>ORÇAMENTO!J6</f>
        <v>BDI GERAL :</v>
      </c>
      <c r="W6" s="151">
        <f>ORÇAMENTO!K6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91"/>
      <c r="B7" s="297"/>
      <c r="C7" s="154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8"/>
      <c r="W7" s="151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91" t="s">
        <v>298</v>
      </c>
      <c r="B8" s="297"/>
      <c r="C8" s="154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8"/>
      <c r="W8" s="152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99" t="s">
        <v>14</v>
      </c>
      <c r="B9" s="300"/>
      <c r="C9" s="155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2"/>
      <c r="W9" s="153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303"/>
      <c r="B10" s="304"/>
      <c r="C10" s="19"/>
      <c r="D10" s="17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40" t="s">
        <v>4</v>
      </c>
      <c r="B11" s="342" t="s">
        <v>5</v>
      </c>
      <c r="C11" s="306" t="s">
        <v>21</v>
      </c>
      <c r="D11" s="344" t="s">
        <v>13</v>
      </c>
      <c r="E11" s="354" t="s">
        <v>15</v>
      </c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42" t="s">
        <v>20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41"/>
      <c r="B12" s="343"/>
      <c r="C12" s="290" t="s">
        <v>11</v>
      </c>
      <c r="D12" s="344"/>
      <c r="E12" s="288" t="s">
        <v>16</v>
      </c>
      <c r="F12" s="288" t="s">
        <v>17</v>
      </c>
      <c r="G12" s="288" t="s">
        <v>18</v>
      </c>
      <c r="H12" s="288" t="s">
        <v>19</v>
      </c>
      <c r="I12" s="288" t="s">
        <v>23</v>
      </c>
      <c r="J12" s="288" t="s">
        <v>27</v>
      </c>
      <c r="K12" s="288" t="s">
        <v>225</v>
      </c>
      <c r="L12" s="288" t="s">
        <v>229</v>
      </c>
      <c r="M12" s="288" t="s">
        <v>276</v>
      </c>
      <c r="N12" s="288" t="s">
        <v>277</v>
      </c>
      <c r="O12" s="288" t="s">
        <v>278</v>
      </c>
      <c r="P12" s="288" t="s">
        <v>279</v>
      </c>
      <c r="Q12" s="288" t="s">
        <v>304</v>
      </c>
      <c r="R12" s="288" t="s">
        <v>305</v>
      </c>
      <c r="S12" s="288" t="s">
        <v>306</v>
      </c>
      <c r="T12" s="288" t="s">
        <v>307</v>
      </c>
      <c r="U12" s="288" t="s">
        <v>308</v>
      </c>
      <c r="V12" s="288" t="s">
        <v>309</v>
      </c>
      <c r="W12" s="343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34" t="s">
        <v>43</v>
      </c>
      <c r="B13" s="337" t="str">
        <f>VLOOKUP(A13,RESUMO!A:D,2,0)</f>
        <v>PROJETO EXECUTIVO</v>
      </c>
      <c r="C13" s="331">
        <f>VLOOKUP(A13,RESUMO!A:D,3,0)</f>
        <v>0</v>
      </c>
      <c r="D13" s="357" t="e">
        <f>C13/$C$51</f>
        <v>#DIV/0!</v>
      </c>
      <c r="E13" s="150">
        <f t="shared" ref="E13:O13" si="0">E15*$C13</f>
        <v>0</v>
      </c>
      <c r="F13" s="150">
        <f t="shared" si="0"/>
        <v>0</v>
      </c>
      <c r="G13" s="150"/>
      <c r="H13" s="150"/>
      <c r="I13" s="150"/>
      <c r="J13" s="150"/>
      <c r="K13" s="150"/>
      <c r="L13" s="150"/>
      <c r="M13" s="150">
        <f t="shared" si="0"/>
        <v>0</v>
      </c>
      <c r="N13" s="150">
        <f t="shared" si="0"/>
        <v>0</v>
      </c>
      <c r="O13" s="150">
        <f t="shared" si="0"/>
        <v>0</v>
      </c>
      <c r="P13" s="150"/>
      <c r="Q13" s="150"/>
      <c r="R13" s="150"/>
      <c r="S13" s="150"/>
      <c r="T13" s="150">
        <f>T15*$C13</f>
        <v>0</v>
      </c>
      <c r="U13" s="150">
        <f>U15*$C13</f>
        <v>0</v>
      </c>
      <c r="V13" s="150">
        <f>V15*$C13</f>
        <v>0</v>
      </c>
      <c r="W13" s="307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35"/>
      <c r="B14" s="338"/>
      <c r="C14" s="332" t="e">
        <f>VLOOKUP($A14,[1]ORÇAMENTO!$A$21:$K$194,8,0)</f>
        <v>#N/A</v>
      </c>
      <c r="D14" s="358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87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36"/>
      <c r="B15" s="339"/>
      <c r="C15" s="333" t="e">
        <f>VLOOKUP($A15,[1]ORÇAMENTO!$A$21:$K$194,8,0)</f>
        <v>#N/A</v>
      </c>
      <c r="D15" s="359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34" t="s">
        <v>44</v>
      </c>
      <c r="B16" s="337" t="str">
        <f>VLOOKUP(A16,RESUMO!A:D,2,0)</f>
        <v>ADMINISTRAÇÃO DA OBRA</v>
      </c>
      <c r="C16" s="331">
        <f>VLOOKUP(A16,RESUMO!A:D,3,0)</f>
        <v>0</v>
      </c>
      <c r="D16" s="328" t="e">
        <f>C16/$C$51</f>
        <v>#DIV/0!</v>
      </c>
      <c r="E16" s="150">
        <f t="shared" ref="E16:V16" si="2">E18*$C16</f>
        <v>0</v>
      </c>
      <c r="F16" s="150">
        <f t="shared" si="2"/>
        <v>0</v>
      </c>
      <c r="G16" s="150">
        <f t="shared" si="2"/>
        <v>0</v>
      </c>
      <c r="H16" s="150">
        <f t="shared" si="2"/>
        <v>0</v>
      </c>
      <c r="I16" s="150">
        <f t="shared" si="2"/>
        <v>0</v>
      </c>
      <c r="J16" s="150">
        <f t="shared" si="2"/>
        <v>0</v>
      </c>
      <c r="K16" s="150">
        <f t="shared" si="2"/>
        <v>0</v>
      </c>
      <c r="L16" s="150">
        <f t="shared" si="2"/>
        <v>0</v>
      </c>
      <c r="M16" s="150">
        <f t="shared" si="2"/>
        <v>0</v>
      </c>
      <c r="N16" s="150">
        <f t="shared" si="2"/>
        <v>0</v>
      </c>
      <c r="O16" s="150">
        <f t="shared" si="2"/>
        <v>0</v>
      </c>
      <c r="P16" s="150">
        <f t="shared" si="2"/>
        <v>0</v>
      </c>
      <c r="Q16" s="150">
        <f t="shared" si="2"/>
        <v>0</v>
      </c>
      <c r="R16" s="150">
        <f t="shared" si="2"/>
        <v>0</v>
      </c>
      <c r="S16" s="150">
        <f t="shared" si="2"/>
        <v>0</v>
      </c>
      <c r="T16" s="150">
        <f t="shared" si="2"/>
        <v>0</v>
      </c>
      <c r="U16" s="150">
        <f t="shared" si="2"/>
        <v>0</v>
      </c>
      <c r="V16" s="150">
        <f t="shared" si="2"/>
        <v>0</v>
      </c>
      <c r="W16" s="307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35"/>
      <c r="B17" s="338"/>
      <c r="C17" s="332" t="e">
        <f>VLOOKUP($A17,[1]ORÇAMENTO!$A$21:$K$194,8,0)</f>
        <v>#N/A</v>
      </c>
      <c r="D17" s="329"/>
      <c r="E17" s="14">
        <f t="shared" ref="E17:V17" si="3">E18</f>
        <v>0</v>
      </c>
      <c r="F17" s="14">
        <f t="shared" si="3"/>
        <v>0</v>
      </c>
      <c r="G17" s="14">
        <f t="shared" si="3"/>
        <v>0.04</v>
      </c>
      <c r="H17" s="14">
        <f t="shared" si="3"/>
        <v>0.02</v>
      </c>
      <c r="I17" s="14">
        <f t="shared" si="3"/>
        <v>0.02</v>
      </c>
      <c r="J17" s="14">
        <f t="shared" si="3"/>
        <v>0.08</v>
      </c>
      <c r="K17" s="14">
        <f t="shared" si="3"/>
        <v>0.08</v>
      </c>
      <c r="L17" s="14">
        <f t="shared" si="3"/>
        <v>0.08</v>
      </c>
      <c r="M17" s="14">
        <f t="shared" si="3"/>
        <v>0.08</v>
      </c>
      <c r="N17" s="14">
        <f t="shared" si="3"/>
        <v>0.08</v>
      </c>
      <c r="O17" s="14">
        <f t="shared" si="3"/>
        <v>0.08</v>
      </c>
      <c r="P17" s="14">
        <f t="shared" si="3"/>
        <v>0.08</v>
      </c>
      <c r="Q17" s="14">
        <f t="shared" si="3"/>
        <v>0.08</v>
      </c>
      <c r="R17" s="14">
        <f t="shared" si="3"/>
        <v>0.08</v>
      </c>
      <c r="S17" s="14">
        <f t="shared" si="3"/>
        <v>0.08</v>
      </c>
      <c r="T17" s="14">
        <f t="shared" si="3"/>
        <v>7.0000000000000007E-2</v>
      </c>
      <c r="U17" s="14">
        <f t="shared" si="3"/>
        <v>0.03</v>
      </c>
      <c r="V17" s="14">
        <f t="shared" si="3"/>
        <v>0.02</v>
      </c>
      <c r="W17" s="287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36"/>
      <c r="B18" s="339"/>
      <c r="C18" s="333" t="e">
        <f>VLOOKUP($A18,[1]ORÇAMENTO!$A$21:$K$194,8,0)</f>
        <v>#N/A</v>
      </c>
      <c r="D18" s="330"/>
      <c r="E18" s="13"/>
      <c r="F18" s="13"/>
      <c r="G18" s="13">
        <v>0.04</v>
      </c>
      <c r="H18" s="13">
        <v>0.02</v>
      </c>
      <c r="I18" s="13">
        <v>0.02</v>
      </c>
      <c r="J18" s="13">
        <v>0.08</v>
      </c>
      <c r="K18" s="13">
        <v>0.08</v>
      </c>
      <c r="L18" s="13">
        <v>0.08</v>
      </c>
      <c r="M18" s="13">
        <v>0.08</v>
      </c>
      <c r="N18" s="13">
        <v>0.08</v>
      </c>
      <c r="O18" s="13">
        <v>0.08</v>
      </c>
      <c r="P18" s="13">
        <v>0.08</v>
      </c>
      <c r="Q18" s="13">
        <v>0.08</v>
      </c>
      <c r="R18" s="13">
        <v>0.08</v>
      </c>
      <c r="S18" s="13">
        <v>0.08</v>
      </c>
      <c r="T18" s="13">
        <v>7.0000000000000007E-2</v>
      </c>
      <c r="U18" s="13">
        <v>0.03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34" t="s">
        <v>45</v>
      </c>
      <c r="B19" s="337" t="str">
        <f>VLOOKUP(A19,RESUMO!A:D,2,0)</f>
        <v>CANTEIRO</v>
      </c>
      <c r="C19" s="331">
        <f>VLOOKUP(A19,RESUMO!A:D,3,0)</f>
        <v>0</v>
      </c>
      <c r="D19" s="328" t="e">
        <f>C19/$C$51</f>
        <v>#DIV/0!</v>
      </c>
      <c r="E19" s="150">
        <f>E21*$C19</f>
        <v>0</v>
      </c>
      <c r="F19" s="150">
        <f>F21*$C19</f>
        <v>0</v>
      </c>
      <c r="G19" s="150">
        <f>G21*$C19</f>
        <v>0</v>
      </c>
      <c r="H19" s="150">
        <f>H21*$C19</f>
        <v>0</v>
      </c>
      <c r="I19" s="150"/>
      <c r="J19" s="150"/>
      <c r="K19" s="150">
        <f>K21*$C19</f>
        <v>0</v>
      </c>
      <c r="L19" s="150">
        <f>L21*$C19</f>
        <v>0</v>
      </c>
      <c r="M19" s="150">
        <f>M21*$C19</f>
        <v>0</v>
      </c>
      <c r="N19" s="150">
        <f t="shared" ref="N19:O19" si="4">N21*$C19</f>
        <v>0</v>
      </c>
      <c r="O19" s="150">
        <f t="shared" si="4"/>
        <v>0</v>
      </c>
      <c r="P19" s="150"/>
      <c r="Q19" s="150"/>
      <c r="R19" s="150"/>
      <c r="S19" s="150"/>
      <c r="T19" s="150">
        <f t="shared" ref="T19:V19" si="5">T21*$C19</f>
        <v>0</v>
      </c>
      <c r="U19" s="150">
        <f t="shared" si="5"/>
        <v>0</v>
      </c>
      <c r="V19" s="150">
        <f t="shared" si="5"/>
        <v>0</v>
      </c>
      <c r="W19" s="307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35"/>
      <c r="B20" s="338"/>
      <c r="C20" s="332" t="e">
        <f>VLOOKUP($A20,[1]ORÇAMENTO!$A$21:$K$194,8,0)</f>
        <v>#N/A</v>
      </c>
      <c r="D20" s="329"/>
      <c r="E20" s="14">
        <f t="shared" ref="E20:V20" si="6">E21</f>
        <v>0</v>
      </c>
      <c r="F20" s="14">
        <f t="shared" si="6"/>
        <v>0</v>
      </c>
      <c r="G20" s="14">
        <f t="shared" si="6"/>
        <v>0.7</v>
      </c>
      <c r="H20" s="14">
        <f t="shared" si="6"/>
        <v>0.3</v>
      </c>
      <c r="I20" s="14"/>
      <c r="J20" s="14"/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/>
      <c r="Q20" s="14"/>
      <c r="R20" s="14"/>
      <c r="S20" s="14"/>
      <c r="T20" s="14">
        <f t="shared" si="6"/>
        <v>0</v>
      </c>
      <c r="U20" s="14">
        <f t="shared" si="6"/>
        <v>0</v>
      </c>
      <c r="V20" s="14">
        <f t="shared" si="6"/>
        <v>0</v>
      </c>
      <c r="W20" s="287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36"/>
      <c r="B21" s="339"/>
      <c r="C21" s="333" t="e">
        <f>VLOOKUP($A21,[1]ORÇAMENTO!$A$21:$K$194,8,0)</f>
        <v>#N/A</v>
      </c>
      <c r="D21" s="330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34" t="s">
        <v>46</v>
      </c>
      <c r="B22" s="337" t="str">
        <f>VLOOKUP(A22,RESUMO!A:D,2,0)</f>
        <v>SERVIÇOS CIVIS</v>
      </c>
      <c r="C22" s="331">
        <f>VLOOKUP(A22,RESUMO!A:D,3,0)</f>
        <v>0</v>
      </c>
      <c r="D22" s="328" t="e">
        <f>C22/$C$51</f>
        <v>#DIV/0!</v>
      </c>
      <c r="E22" s="150">
        <f t="shared" ref="E22:S22" si="7">E24*$C22</f>
        <v>0</v>
      </c>
      <c r="F22" s="150">
        <f t="shared" si="7"/>
        <v>0</v>
      </c>
      <c r="G22" s="150"/>
      <c r="H22" s="150">
        <f t="shared" ref="H22:M22" si="8">H24*$C22</f>
        <v>0</v>
      </c>
      <c r="I22" s="150">
        <f t="shared" si="8"/>
        <v>0</v>
      </c>
      <c r="J22" s="150">
        <f t="shared" si="8"/>
        <v>0</v>
      </c>
      <c r="K22" s="150">
        <f t="shared" si="8"/>
        <v>0</v>
      </c>
      <c r="L22" s="150">
        <f t="shared" si="8"/>
        <v>0</v>
      </c>
      <c r="M22" s="150">
        <f t="shared" si="8"/>
        <v>0</v>
      </c>
      <c r="N22" s="150">
        <f t="shared" si="7"/>
        <v>0</v>
      </c>
      <c r="O22" s="150">
        <f t="shared" si="7"/>
        <v>0</v>
      </c>
      <c r="P22" s="150">
        <f t="shared" si="7"/>
        <v>0</v>
      </c>
      <c r="Q22" s="150">
        <f t="shared" si="7"/>
        <v>0</v>
      </c>
      <c r="R22" s="150">
        <f t="shared" si="7"/>
        <v>0</v>
      </c>
      <c r="S22" s="150">
        <f t="shared" si="7"/>
        <v>0</v>
      </c>
      <c r="T22" s="150">
        <f>T24*$C22</f>
        <v>0</v>
      </c>
      <c r="U22" s="150">
        <f>U24*$C22</f>
        <v>0</v>
      </c>
      <c r="V22" s="150">
        <f>V24*$C22</f>
        <v>0</v>
      </c>
      <c r="W22" s="307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35"/>
      <c r="B23" s="338"/>
      <c r="C23" s="332" t="e">
        <f>VLOOKUP($A23,[1]ORÇAMENTO!$A$21:$K$194,8,0)</f>
        <v>#N/A</v>
      </c>
      <c r="D23" s="329"/>
      <c r="E23" s="14">
        <f t="shared" ref="E23:V23" si="9">E24</f>
        <v>0</v>
      </c>
      <c r="F23" s="14">
        <f t="shared" si="9"/>
        <v>0</v>
      </c>
      <c r="G23" s="14"/>
      <c r="H23" s="14">
        <f t="shared" si="9"/>
        <v>0</v>
      </c>
      <c r="I23" s="14">
        <f t="shared" si="9"/>
        <v>0.05</v>
      </c>
      <c r="J23" s="14">
        <f t="shared" si="9"/>
        <v>0.1</v>
      </c>
      <c r="K23" s="14">
        <f t="shared" si="9"/>
        <v>0.1</v>
      </c>
      <c r="L23" s="14">
        <f t="shared" si="9"/>
        <v>0.1</v>
      </c>
      <c r="M23" s="14">
        <f t="shared" si="9"/>
        <v>0.1</v>
      </c>
      <c r="N23" s="14">
        <f t="shared" si="9"/>
        <v>0.1</v>
      </c>
      <c r="O23" s="14">
        <f t="shared" si="9"/>
        <v>0.1</v>
      </c>
      <c r="P23" s="14">
        <f t="shared" si="9"/>
        <v>0.1</v>
      </c>
      <c r="Q23" s="14">
        <f t="shared" si="9"/>
        <v>0.1</v>
      </c>
      <c r="R23" s="14">
        <f t="shared" si="9"/>
        <v>0.05</v>
      </c>
      <c r="S23" s="14">
        <f t="shared" si="9"/>
        <v>0.05</v>
      </c>
      <c r="T23" s="14">
        <f t="shared" si="9"/>
        <v>0.05</v>
      </c>
      <c r="U23" s="14">
        <f t="shared" si="9"/>
        <v>0</v>
      </c>
      <c r="V23" s="14">
        <f t="shared" si="9"/>
        <v>0</v>
      </c>
      <c r="W23" s="287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36"/>
      <c r="B24" s="339"/>
      <c r="C24" s="333" t="e">
        <f>VLOOKUP($A24,[1]ORÇAMENTO!$A$21:$K$194,8,0)</f>
        <v>#N/A</v>
      </c>
      <c r="D24" s="330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34" t="s">
        <v>47</v>
      </c>
      <c r="B25" s="337" t="str">
        <f>VLOOKUP(A25,RESUMO!A:D,2,0)</f>
        <v>DETECÇÃO E ALARME</v>
      </c>
      <c r="C25" s="331">
        <f>VLOOKUP(A25,RESUMO!A:D,3,0)</f>
        <v>0</v>
      </c>
      <c r="D25" s="328" t="e">
        <f>C25/$C$51</f>
        <v>#DIV/0!</v>
      </c>
      <c r="E25" s="150">
        <f t="shared" ref="E25:F25" si="10">E27*$C25</f>
        <v>0</v>
      </c>
      <c r="F25" s="150">
        <f t="shared" si="10"/>
        <v>0</v>
      </c>
      <c r="G25" s="150"/>
      <c r="H25" s="150"/>
      <c r="I25" s="150"/>
      <c r="J25" s="150">
        <f t="shared" ref="J25:V25" si="11">J27*$C25</f>
        <v>0</v>
      </c>
      <c r="K25" s="150">
        <f t="shared" si="11"/>
        <v>0</v>
      </c>
      <c r="L25" s="150">
        <f t="shared" si="11"/>
        <v>0</v>
      </c>
      <c r="M25" s="150">
        <f t="shared" si="11"/>
        <v>0</v>
      </c>
      <c r="N25" s="150">
        <f t="shared" si="11"/>
        <v>0</v>
      </c>
      <c r="O25" s="150">
        <f t="shared" si="11"/>
        <v>0</v>
      </c>
      <c r="P25" s="150">
        <f t="shared" si="11"/>
        <v>0</v>
      </c>
      <c r="Q25" s="150">
        <f t="shared" si="11"/>
        <v>0</v>
      </c>
      <c r="R25" s="150">
        <f t="shared" si="11"/>
        <v>0</v>
      </c>
      <c r="S25" s="150">
        <f t="shared" si="11"/>
        <v>0</v>
      </c>
      <c r="T25" s="150">
        <f t="shared" si="11"/>
        <v>0</v>
      </c>
      <c r="U25" s="150">
        <f t="shared" si="11"/>
        <v>0</v>
      </c>
      <c r="V25" s="150">
        <f t="shared" si="11"/>
        <v>0</v>
      </c>
      <c r="W25" s="307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35"/>
      <c r="B26" s="338"/>
      <c r="C26" s="332" t="e">
        <f>VLOOKUP($A26,[1]ORÇAMENTO!$A$21:$K$194,8,0)</f>
        <v>#N/A</v>
      </c>
      <c r="D26" s="329"/>
      <c r="E26" s="14">
        <f t="shared" ref="E26:V26" si="12">E27</f>
        <v>0</v>
      </c>
      <c r="F26" s="14">
        <f t="shared" si="12"/>
        <v>0</v>
      </c>
      <c r="G26" s="14"/>
      <c r="H26" s="14"/>
      <c r="I26" s="14"/>
      <c r="J26" s="14">
        <f t="shared" ref="J26:S26" si="13">J27</f>
        <v>0.1</v>
      </c>
      <c r="K26" s="14">
        <f t="shared" si="13"/>
        <v>0.1</v>
      </c>
      <c r="L26" s="14">
        <f t="shared" si="13"/>
        <v>0.1</v>
      </c>
      <c r="M26" s="14">
        <f t="shared" si="13"/>
        <v>0.1</v>
      </c>
      <c r="N26" s="14">
        <f t="shared" si="13"/>
        <v>0.1</v>
      </c>
      <c r="O26" s="14">
        <f t="shared" si="13"/>
        <v>0.1</v>
      </c>
      <c r="P26" s="14">
        <f t="shared" si="13"/>
        <v>0.1</v>
      </c>
      <c r="Q26" s="14">
        <f t="shared" si="13"/>
        <v>0.1</v>
      </c>
      <c r="R26" s="14">
        <f t="shared" si="13"/>
        <v>0.1</v>
      </c>
      <c r="S26" s="14">
        <f t="shared" si="13"/>
        <v>0.1</v>
      </c>
      <c r="T26" s="14">
        <f t="shared" si="12"/>
        <v>0</v>
      </c>
      <c r="U26" s="14">
        <f t="shared" si="12"/>
        <v>0</v>
      </c>
      <c r="V26" s="14">
        <f t="shared" si="12"/>
        <v>0</v>
      </c>
      <c r="W26" s="287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36"/>
      <c r="B27" s="339"/>
      <c r="C27" s="333" t="e">
        <f>VLOOKUP($A27,[1]ORÇAMENTO!$A$21:$K$194,8,0)</f>
        <v>#N/A</v>
      </c>
      <c r="D27" s="330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34" t="s">
        <v>48</v>
      </c>
      <c r="B28" s="337" t="str">
        <f>VLOOKUP(A28,RESUMO!A:D,2,0)</f>
        <v xml:space="preserve">INSTALAÇÕES ELÉTRICAS </v>
      </c>
      <c r="C28" s="331">
        <f>VLOOKUP(A28,RESUMO!A:D,3,0)</f>
        <v>0</v>
      </c>
      <c r="D28" s="328" t="e">
        <f>C28/$C$51</f>
        <v>#DIV/0!</v>
      </c>
      <c r="E28" s="150">
        <f t="shared" ref="E28:V28" si="14">E30*$C28</f>
        <v>0</v>
      </c>
      <c r="F28" s="150">
        <f t="shared" si="14"/>
        <v>0</v>
      </c>
      <c r="G28" s="150"/>
      <c r="H28" s="150"/>
      <c r="I28" s="150"/>
      <c r="J28" s="150">
        <f t="shared" ref="J28:U28" si="15">J30*$C28</f>
        <v>0</v>
      </c>
      <c r="K28" s="150">
        <f t="shared" si="15"/>
        <v>0</v>
      </c>
      <c r="L28" s="150">
        <f t="shared" si="15"/>
        <v>0</v>
      </c>
      <c r="M28" s="150">
        <f t="shared" si="15"/>
        <v>0</v>
      </c>
      <c r="N28" s="150">
        <f t="shared" si="15"/>
        <v>0</v>
      </c>
      <c r="O28" s="150">
        <f t="shared" si="15"/>
        <v>0</v>
      </c>
      <c r="P28" s="150">
        <f t="shared" si="15"/>
        <v>0</v>
      </c>
      <c r="Q28" s="150">
        <f t="shared" si="15"/>
        <v>0</v>
      </c>
      <c r="R28" s="150">
        <f t="shared" si="15"/>
        <v>0</v>
      </c>
      <c r="S28" s="150">
        <f t="shared" si="15"/>
        <v>0</v>
      </c>
      <c r="T28" s="150">
        <f t="shared" si="15"/>
        <v>0</v>
      </c>
      <c r="U28" s="150">
        <f t="shared" si="15"/>
        <v>0</v>
      </c>
      <c r="V28" s="150">
        <f t="shared" si="14"/>
        <v>0</v>
      </c>
      <c r="W28" s="307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35"/>
      <c r="B29" s="338"/>
      <c r="C29" s="332" t="e">
        <f>VLOOKUP($A29,[1]ORÇAMENTO!$A$21:$K$194,8,0)</f>
        <v>#N/A</v>
      </c>
      <c r="D29" s="329"/>
      <c r="E29" s="14">
        <f t="shared" ref="E29:V29" si="16">E30</f>
        <v>0</v>
      </c>
      <c r="F29" s="14">
        <f t="shared" si="16"/>
        <v>0</v>
      </c>
      <c r="G29" s="14"/>
      <c r="H29" s="14"/>
      <c r="I29" s="14"/>
      <c r="J29" s="14">
        <f t="shared" ref="J29:S29" si="17">J30</f>
        <v>0.1</v>
      </c>
      <c r="K29" s="14">
        <f t="shared" si="17"/>
        <v>0.1</v>
      </c>
      <c r="L29" s="14">
        <f t="shared" si="17"/>
        <v>0.1</v>
      </c>
      <c r="M29" s="14">
        <f t="shared" si="17"/>
        <v>0.1</v>
      </c>
      <c r="N29" s="14">
        <f t="shared" si="17"/>
        <v>0.1</v>
      </c>
      <c r="O29" s="14">
        <f t="shared" si="17"/>
        <v>0.1</v>
      </c>
      <c r="P29" s="14">
        <f t="shared" si="17"/>
        <v>0.1</v>
      </c>
      <c r="Q29" s="14">
        <f t="shared" si="17"/>
        <v>0.1</v>
      </c>
      <c r="R29" s="14">
        <f t="shared" si="17"/>
        <v>0.1</v>
      </c>
      <c r="S29" s="14">
        <f t="shared" si="17"/>
        <v>0.1</v>
      </c>
      <c r="T29" s="14">
        <f t="shared" si="16"/>
        <v>0</v>
      </c>
      <c r="U29" s="14">
        <f t="shared" si="16"/>
        <v>0</v>
      </c>
      <c r="V29" s="14">
        <f t="shared" si="16"/>
        <v>0</v>
      </c>
      <c r="W29" s="287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36"/>
      <c r="B30" s="339"/>
      <c r="C30" s="333" t="e">
        <f>VLOOKUP($A30,[1]ORÇAMENTO!$A$21:$K$194,8,0)</f>
        <v>#N/A</v>
      </c>
      <c r="D30" s="330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34" t="s">
        <v>49</v>
      </c>
      <c r="B31" s="337" t="str">
        <f>VLOOKUP(A31,RESUMO!A:D,2,0)</f>
        <v xml:space="preserve">INSTALAÇÕES DE COMBATE Á INCÊNDIO </v>
      </c>
      <c r="C31" s="331">
        <f>VLOOKUP(A31,RESUMO!A:D,3,0)</f>
        <v>0</v>
      </c>
      <c r="D31" s="328" t="e">
        <f>C31/$C$51</f>
        <v>#DIV/0!</v>
      </c>
      <c r="E31" s="150">
        <f t="shared" ref="E31:F31" si="18">E33*$C31</f>
        <v>0</v>
      </c>
      <c r="F31" s="150">
        <f t="shared" si="18"/>
        <v>0</v>
      </c>
      <c r="G31" s="150"/>
      <c r="H31" s="150"/>
      <c r="I31" s="150"/>
      <c r="J31" s="150">
        <f t="shared" ref="J31:T31" si="19">J33*$C31</f>
        <v>0</v>
      </c>
      <c r="K31" s="150">
        <f t="shared" si="19"/>
        <v>0</v>
      </c>
      <c r="L31" s="150">
        <f t="shared" si="19"/>
        <v>0</v>
      </c>
      <c r="M31" s="150">
        <f t="shared" si="19"/>
        <v>0</v>
      </c>
      <c r="N31" s="150">
        <f t="shared" si="19"/>
        <v>0</v>
      </c>
      <c r="O31" s="150">
        <f t="shared" si="19"/>
        <v>0</v>
      </c>
      <c r="P31" s="150">
        <f t="shared" si="19"/>
        <v>0</v>
      </c>
      <c r="Q31" s="150">
        <f t="shared" si="19"/>
        <v>0</v>
      </c>
      <c r="R31" s="150">
        <f t="shared" si="19"/>
        <v>0</v>
      </c>
      <c r="S31" s="150">
        <f t="shared" si="19"/>
        <v>0</v>
      </c>
      <c r="T31" s="150">
        <f t="shared" si="19"/>
        <v>0</v>
      </c>
      <c r="U31" s="150"/>
      <c r="V31" s="150"/>
      <c r="W31" s="307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35"/>
      <c r="B32" s="338"/>
      <c r="C32" s="332" t="e">
        <f>VLOOKUP($A32,[1]ORÇAMENTO!$A$21:$K$194,8,0)</f>
        <v>#N/A</v>
      </c>
      <c r="D32" s="329"/>
      <c r="E32" s="14">
        <f t="shared" ref="E32:T32" si="20">E33</f>
        <v>0</v>
      </c>
      <c r="F32" s="14">
        <f t="shared" si="20"/>
        <v>0</v>
      </c>
      <c r="G32" s="14"/>
      <c r="H32" s="14"/>
      <c r="I32" s="14"/>
      <c r="J32" s="14">
        <f t="shared" si="20"/>
        <v>0.1</v>
      </c>
      <c r="K32" s="14">
        <f t="shared" si="20"/>
        <v>0.1</v>
      </c>
      <c r="L32" s="14">
        <f t="shared" si="20"/>
        <v>0.1</v>
      </c>
      <c r="M32" s="14">
        <f t="shared" si="20"/>
        <v>0.1</v>
      </c>
      <c r="N32" s="14">
        <f t="shared" si="20"/>
        <v>0.1</v>
      </c>
      <c r="O32" s="14">
        <f t="shared" si="20"/>
        <v>0.1</v>
      </c>
      <c r="P32" s="14">
        <f t="shared" si="20"/>
        <v>0.1</v>
      </c>
      <c r="Q32" s="14">
        <f t="shared" si="20"/>
        <v>0.1</v>
      </c>
      <c r="R32" s="14">
        <f t="shared" si="20"/>
        <v>0.1</v>
      </c>
      <c r="S32" s="14">
        <f t="shared" si="20"/>
        <v>0.1</v>
      </c>
      <c r="T32" s="14">
        <f t="shared" si="20"/>
        <v>0</v>
      </c>
      <c r="U32" s="14"/>
      <c r="V32" s="14"/>
      <c r="W32" s="287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36"/>
      <c r="B33" s="339"/>
      <c r="C33" s="333" t="e">
        <f>VLOOKUP($A33,[1]ORÇAMENTO!$A$21:$K$194,8,0)</f>
        <v>#N/A</v>
      </c>
      <c r="D33" s="330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34" t="s">
        <v>226</v>
      </c>
      <c r="B34" s="337" t="str">
        <f>VLOOKUP(A34,RESUMO!A:D,2,0)</f>
        <v>PINTURA</v>
      </c>
      <c r="C34" s="331">
        <f>VLOOKUP(A34,RESUMO!A:D,3,0)</f>
        <v>0</v>
      </c>
      <c r="D34" s="328" t="e">
        <f>C34/$C$51</f>
        <v>#DIV/0!</v>
      </c>
      <c r="E34" s="150">
        <f t="shared" ref="E34:O34" si="21">E36*$C34</f>
        <v>0</v>
      </c>
      <c r="F34" s="150">
        <f t="shared" si="21"/>
        <v>0</v>
      </c>
      <c r="G34" s="150"/>
      <c r="H34" s="150"/>
      <c r="I34" s="150"/>
      <c r="J34" s="150"/>
      <c r="K34" s="150"/>
      <c r="L34" s="150"/>
      <c r="M34" s="150">
        <f t="shared" si="21"/>
        <v>0</v>
      </c>
      <c r="N34" s="150">
        <f t="shared" si="21"/>
        <v>0</v>
      </c>
      <c r="O34" s="150">
        <f t="shared" si="21"/>
        <v>0</v>
      </c>
      <c r="P34" s="150"/>
      <c r="Q34" s="150"/>
      <c r="R34" s="150">
        <f t="shared" ref="R34:V34" si="22">R36*$C34</f>
        <v>0</v>
      </c>
      <c r="S34" s="150">
        <f t="shared" si="22"/>
        <v>0</v>
      </c>
      <c r="T34" s="150">
        <f t="shared" si="22"/>
        <v>0</v>
      </c>
      <c r="U34" s="150">
        <f t="shared" si="22"/>
        <v>0</v>
      </c>
      <c r="V34" s="150">
        <f t="shared" si="22"/>
        <v>0</v>
      </c>
      <c r="W34" s="307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35"/>
      <c r="B35" s="338"/>
      <c r="C35" s="332" t="e">
        <f>VLOOKUP($A35,[1]ORÇAMENTO!$A$21:$K$194,8,0)</f>
        <v>#N/A</v>
      </c>
      <c r="D35" s="329"/>
      <c r="E35" s="14">
        <f t="shared" ref="E35:V35" si="23">E36</f>
        <v>0</v>
      </c>
      <c r="F35" s="14">
        <f t="shared" si="23"/>
        <v>0</v>
      </c>
      <c r="G35" s="14"/>
      <c r="H35" s="14"/>
      <c r="I35" s="14"/>
      <c r="J35" s="14"/>
      <c r="K35" s="14"/>
      <c r="L35" s="14"/>
      <c r="M35" s="14">
        <f t="shared" si="23"/>
        <v>0</v>
      </c>
      <c r="N35" s="14">
        <f t="shared" si="23"/>
        <v>0</v>
      </c>
      <c r="O35" s="14">
        <f t="shared" si="23"/>
        <v>0</v>
      </c>
      <c r="P35" s="14"/>
      <c r="Q35" s="14"/>
      <c r="R35" s="14">
        <f t="shared" si="23"/>
        <v>0.2</v>
      </c>
      <c r="S35" s="14">
        <f t="shared" si="23"/>
        <v>0.3</v>
      </c>
      <c r="T35" s="14">
        <f t="shared" si="23"/>
        <v>0.3</v>
      </c>
      <c r="U35" s="14">
        <f t="shared" si="23"/>
        <v>0.2</v>
      </c>
      <c r="V35" s="14">
        <f t="shared" si="23"/>
        <v>0</v>
      </c>
      <c r="W35" s="287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36"/>
      <c r="B36" s="339"/>
      <c r="C36" s="333" t="e">
        <f>VLOOKUP($A36,[1]ORÇAMENTO!$A$21:$K$194,8,0)</f>
        <v>#N/A</v>
      </c>
      <c r="D36" s="330"/>
      <c r="E36" s="279"/>
      <c r="F36" s="278"/>
      <c r="G36" s="278"/>
      <c r="H36" s="278"/>
      <c r="I36" s="278"/>
      <c r="J36" s="279"/>
      <c r="K36" s="278"/>
      <c r="L36" s="278"/>
      <c r="M36" s="278"/>
      <c r="N36" s="278"/>
      <c r="O36" s="278"/>
      <c r="P36" s="278"/>
      <c r="Q36" s="278"/>
      <c r="R36" s="278">
        <v>0.2</v>
      </c>
      <c r="S36" s="278">
        <v>0.3</v>
      </c>
      <c r="T36" s="278">
        <v>0.3</v>
      </c>
      <c r="U36" s="13">
        <v>0.2</v>
      </c>
      <c r="V36" s="279"/>
      <c r="W36" s="287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34" t="s">
        <v>227</v>
      </c>
      <c r="B37" s="337" t="str">
        <f>VLOOKUP(A37,RESUMO!A:D,2,0)</f>
        <v>SERVIÇOS FINAIS</v>
      </c>
      <c r="C37" s="331">
        <f>VLOOKUP(A37,RESUMO!A:D,3,0)</f>
        <v>0</v>
      </c>
      <c r="D37" s="328" t="e">
        <f>C37/$C$51</f>
        <v>#DIV/0!</v>
      </c>
      <c r="E37" s="278"/>
      <c r="F37" s="280"/>
      <c r="G37" s="280"/>
      <c r="H37" s="280"/>
      <c r="I37" s="280"/>
      <c r="J37" s="278"/>
      <c r="K37" s="280"/>
      <c r="L37" s="280"/>
      <c r="M37" s="280"/>
      <c r="N37" s="280"/>
      <c r="O37" s="280"/>
      <c r="P37" s="280"/>
      <c r="Q37" s="280"/>
      <c r="R37" s="280"/>
      <c r="S37" s="280"/>
      <c r="T37" s="150">
        <f>T39*$C37</f>
        <v>0</v>
      </c>
      <c r="U37" s="150">
        <f>U39*$C37</f>
        <v>0</v>
      </c>
      <c r="V37" s="280"/>
      <c r="W37" s="307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35"/>
      <c r="B38" s="338"/>
      <c r="C38" s="332" t="e">
        <f>VLOOKUP($A38,[1]ORÇAMENTO!$A$21:$K$194,8,0)</f>
        <v>#N/A</v>
      </c>
      <c r="D38" s="329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14">
        <f t="shared" ref="T38:U38" si="24">T39</f>
        <v>0.8</v>
      </c>
      <c r="U38" s="14">
        <f t="shared" si="24"/>
        <v>0.2</v>
      </c>
      <c r="V38" s="278"/>
      <c r="W38" s="287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36"/>
      <c r="B39" s="339"/>
      <c r="C39" s="333" t="e">
        <f>VLOOKUP($A39,[1]ORÇAMENTO!$A$21:$K$194,8,0)</f>
        <v>#N/A</v>
      </c>
      <c r="D39" s="330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13">
        <v>0.8</v>
      </c>
      <c r="U39" s="13">
        <v>0.2</v>
      </c>
      <c r="V39" s="279"/>
      <c r="W39" s="287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34" t="s">
        <v>280</v>
      </c>
      <c r="B40" s="337" t="str">
        <f>VLOOKUP(A40,RESUMO!A:D,2,0)</f>
        <v>PROJETO AS BUILT</v>
      </c>
      <c r="C40" s="331">
        <f>VLOOKUP(A40,RESUMO!A:D,3,0)</f>
        <v>0</v>
      </c>
      <c r="D40" s="328" t="e">
        <f>C40/$C$51</f>
        <v>#DIV/0!</v>
      </c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150">
        <f>T42*$C40</f>
        <v>0</v>
      </c>
      <c r="U40" s="150">
        <f>U42*$C40</f>
        <v>0</v>
      </c>
      <c r="V40" s="278"/>
      <c r="W40" s="307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35"/>
      <c r="B41" s="338"/>
      <c r="C41" s="332" t="e">
        <f>VLOOKUP($A41,[1]ORÇAMENTO!$A$21:$K$194,8,0)</f>
        <v>#N/A</v>
      </c>
      <c r="D41" s="329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14">
        <f t="shared" ref="T41:U41" si="25">T42</f>
        <v>0.8</v>
      </c>
      <c r="U41" s="14">
        <f t="shared" si="25"/>
        <v>0.2</v>
      </c>
      <c r="V41" s="278"/>
      <c r="W41" s="287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36"/>
      <c r="B42" s="339"/>
      <c r="C42" s="333" t="e">
        <f>VLOOKUP($A42,[1]ORÇAMENTO!$A$21:$K$194,8,0)</f>
        <v>#N/A</v>
      </c>
      <c r="D42" s="330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13">
        <v>0.8</v>
      </c>
      <c r="U42" s="13">
        <v>0.2</v>
      </c>
      <c r="V42" s="278"/>
      <c r="W42" s="287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34" t="s">
        <v>289</v>
      </c>
      <c r="B43" s="337" t="str">
        <f>VLOOKUP(A43,RESUMO!A:D,2,0)</f>
        <v>ACOMPANHAMENTO VISTORIAS</v>
      </c>
      <c r="C43" s="331">
        <f>VLOOKUP(A43,RESUMO!A:D,3,0)</f>
        <v>0</v>
      </c>
      <c r="D43" s="328" t="e">
        <f>C43/$C$51</f>
        <v>#DIV/0!</v>
      </c>
      <c r="E43" s="150">
        <f>E45*$C43</f>
        <v>0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>
        <f t="shared" ref="O43" si="26">O45*$C43</f>
        <v>0</v>
      </c>
      <c r="P43" s="150"/>
      <c r="Q43" s="150"/>
      <c r="R43" s="150"/>
      <c r="S43" s="150"/>
      <c r="T43" s="150">
        <f t="shared" ref="T43:V43" si="27">T45*$C43</f>
        <v>0</v>
      </c>
      <c r="U43" s="150">
        <f t="shared" si="27"/>
        <v>0</v>
      </c>
      <c r="V43" s="150">
        <f t="shared" si="27"/>
        <v>0</v>
      </c>
      <c r="W43" s="307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35"/>
      <c r="B44" s="338"/>
      <c r="C44" s="332" t="e">
        <f>VLOOKUP($A44,[1]ORÇAMENTO!$A$21:$K$194,8,0)</f>
        <v>#N/A</v>
      </c>
      <c r="D44" s="329"/>
      <c r="E44" s="14">
        <f t="shared" ref="E44:V44" si="2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28"/>
        <v>0</v>
      </c>
      <c r="P44" s="14"/>
      <c r="Q44" s="14"/>
      <c r="R44" s="14"/>
      <c r="S44" s="14"/>
      <c r="T44" s="14">
        <f t="shared" si="28"/>
        <v>0</v>
      </c>
      <c r="U44" s="14">
        <f t="shared" si="28"/>
        <v>0.3</v>
      </c>
      <c r="V44" s="14">
        <f t="shared" si="28"/>
        <v>0.7</v>
      </c>
      <c r="W44" s="287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36"/>
      <c r="B45" s="339"/>
      <c r="C45" s="333" t="e">
        <f>VLOOKUP($A45,[1]ORÇAMENTO!$A$21:$K$194,8,0)</f>
        <v>#N/A</v>
      </c>
      <c r="D45" s="33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62" t="s">
        <v>20</v>
      </c>
      <c r="B46" s="363"/>
      <c r="C46" s="360" t="s">
        <v>12</v>
      </c>
      <c r="D46" s="201"/>
      <c r="E46" s="289">
        <f t="shared" ref="E46:V46" si="29">SUM(E13+E16+E19+E22+E25+E28+E43+E31+E34+E37+E40)</f>
        <v>0</v>
      </c>
      <c r="F46" s="289">
        <f t="shared" si="29"/>
        <v>0</v>
      </c>
      <c r="G46" s="289">
        <f t="shared" si="29"/>
        <v>0</v>
      </c>
      <c r="H46" s="289">
        <f t="shared" si="29"/>
        <v>0</v>
      </c>
      <c r="I46" s="289">
        <f t="shared" si="29"/>
        <v>0</v>
      </c>
      <c r="J46" s="289">
        <f t="shared" si="29"/>
        <v>0</v>
      </c>
      <c r="K46" s="289">
        <f t="shared" si="29"/>
        <v>0</v>
      </c>
      <c r="L46" s="289">
        <f t="shared" si="29"/>
        <v>0</v>
      </c>
      <c r="M46" s="289">
        <f t="shared" si="29"/>
        <v>0</v>
      </c>
      <c r="N46" s="289">
        <f t="shared" si="29"/>
        <v>0</v>
      </c>
      <c r="O46" s="289">
        <f t="shared" si="29"/>
        <v>0</v>
      </c>
      <c r="P46" s="289">
        <f t="shared" ref="P46:S46" si="30">SUM(P13+P16+P19+P22+P25+P28+P43+P31+P34+P37+P40)</f>
        <v>0</v>
      </c>
      <c r="Q46" s="289">
        <f t="shared" si="30"/>
        <v>0</v>
      </c>
      <c r="R46" s="289">
        <f t="shared" si="30"/>
        <v>0</v>
      </c>
      <c r="S46" s="289">
        <f t="shared" si="30"/>
        <v>0</v>
      </c>
      <c r="T46" s="289">
        <f t="shared" si="29"/>
        <v>0</v>
      </c>
      <c r="U46" s="289">
        <f>SUM(U13+U16+U19+U22+U25+U28+U43+U31+U34+U37+U40)</f>
        <v>0</v>
      </c>
      <c r="V46" s="289">
        <f t="shared" si="29"/>
        <v>0</v>
      </c>
      <c r="W46" s="356">
        <f>SUM(E46:V46)</f>
        <v>0</v>
      </c>
    </row>
    <row r="47" spans="1:44" ht="15" customHeight="1">
      <c r="A47" s="364"/>
      <c r="B47" s="365"/>
      <c r="C47" s="361"/>
      <c r="D47" s="202"/>
      <c r="E47" s="203" t="e">
        <f t="shared" ref="E47:V47" si="31">E46/$W$46</f>
        <v>#DIV/0!</v>
      </c>
      <c r="F47" s="203" t="e">
        <f t="shared" si="31"/>
        <v>#DIV/0!</v>
      </c>
      <c r="G47" s="203" t="e">
        <f t="shared" si="31"/>
        <v>#DIV/0!</v>
      </c>
      <c r="H47" s="203" t="e">
        <f t="shared" si="31"/>
        <v>#DIV/0!</v>
      </c>
      <c r="I47" s="203" t="e">
        <f t="shared" si="31"/>
        <v>#DIV/0!</v>
      </c>
      <c r="J47" s="203" t="e">
        <f t="shared" si="31"/>
        <v>#DIV/0!</v>
      </c>
      <c r="K47" s="203" t="e">
        <f t="shared" si="31"/>
        <v>#DIV/0!</v>
      </c>
      <c r="L47" s="203" t="e">
        <f t="shared" si="31"/>
        <v>#DIV/0!</v>
      </c>
      <c r="M47" s="203" t="e">
        <f t="shared" si="31"/>
        <v>#DIV/0!</v>
      </c>
      <c r="N47" s="203" t="e">
        <f t="shared" si="31"/>
        <v>#DIV/0!</v>
      </c>
      <c r="O47" s="203" t="e">
        <f t="shared" si="31"/>
        <v>#DIV/0!</v>
      </c>
      <c r="P47" s="203" t="e">
        <f t="shared" si="31"/>
        <v>#DIV/0!</v>
      </c>
      <c r="Q47" s="203" t="e">
        <f t="shared" si="31"/>
        <v>#DIV/0!</v>
      </c>
      <c r="R47" s="203" t="e">
        <f t="shared" si="31"/>
        <v>#DIV/0!</v>
      </c>
      <c r="S47" s="203" t="e">
        <f t="shared" si="31"/>
        <v>#DIV/0!</v>
      </c>
      <c r="T47" s="203" t="e">
        <f t="shared" si="31"/>
        <v>#DIV/0!</v>
      </c>
      <c r="U47" s="203" t="e">
        <f t="shared" si="31"/>
        <v>#DIV/0!</v>
      </c>
      <c r="V47" s="203" t="e">
        <f t="shared" si="31"/>
        <v>#DIV/0!</v>
      </c>
      <c r="W47" s="356"/>
      <c r="Z47" s="21"/>
    </row>
    <row r="48" spans="1:44" ht="15" customHeight="1">
      <c r="A48" s="364"/>
      <c r="B48" s="365"/>
      <c r="C48" s="360" t="s">
        <v>22</v>
      </c>
      <c r="D48" s="202"/>
      <c r="E48" s="289">
        <f>E46</f>
        <v>0</v>
      </c>
      <c r="F48" s="289">
        <f t="shared" ref="F48:U49" si="32">F46+E48</f>
        <v>0</v>
      </c>
      <c r="G48" s="289">
        <f t="shared" si="32"/>
        <v>0</v>
      </c>
      <c r="H48" s="289">
        <f t="shared" si="32"/>
        <v>0</v>
      </c>
      <c r="I48" s="289">
        <f t="shared" si="32"/>
        <v>0</v>
      </c>
      <c r="J48" s="289">
        <f t="shared" si="32"/>
        <v>0</v>
      </c>
      <c r="K48" s="289">
        <f t="shared" si="32"/>
        <v>0</v>
      </c>
      <c r="L48" s="289">
        <f t="shared" si="32"/>
        <v>0</v>
      </c>
      <c r="M48" s="289">
        <f t="shared" si="32"/>
        <v>0</v>
      </c>
      <c r="N48" s="289">
        <f t="shared" si="32"/>
        <v>0</v>
      </c>
      <c r="O48" s="289">
        <f t="shared" si="32"/>
        <v>0</v>
      </c>
      <c r="P48" s="289">
        <f t="shared" si="32"/>
        <v>0</v>
      </c>
      <c r="Q48" s="289">
        <f t="shared" si="32"/>
        <v>0</v>
      </c>
      <c r="R48" s="289">
        <f t="shared" si="32"/>
        <v>0</v>
      </c>
      <c r="S48" s="289">
        <f t="shared" si="32"/>
        <v>0</v>
      </c>
      <c r="T48" s="289">
        <f>T46+O48</f>
        <v>0</v>
      </c>
      <c r="U48" s="289">
        <f t="shared" ref="U48:V49" si="33">U46+T48</f>
        <v>0</v>
      </c>
      <c r="V48" s="289">
        <f t="shared" si="33"/>
        <v>0</v>
      </c>
      <c r="W48" s="356">
        <f>SUM(W13+W16+W19+W22+W25+W28+W43+W31+W34+W37+W40)</f>
        <v>0</v>
      </c>
    </row>
    <row r="49" spans="1:23" ht="15" customHeight="1">
      <c r="A49" s="366"/>
      <c r="B49" s="367"/>
      <c r="C49" s="361"/>
      <c r="D49" s="202"/>
      <c r="E49" s="203" t="e">
        <f>E48/$C$51</f>
        <v>#DIV/0!</v>
      </c>
      <c r="F49" s="203" t="e">
        <f t="shared" si="32"/>
        <v>#DIV/0!</v>
      </c>
      <c r="G49" s="203" t="e">
        <f t="shared" si="32"/>
        <v>#DIV/0!</v>
      </c>
      <c r="H49" s="203" t="e">
        <f t="shared" si="32"/>
        <v>#DIV/0!</v>
      </c>
      <c r="I49" s="203" t="e">
        <f t="shared" si="32"/>
        <v>#DIV/0!</v>
      </c>
      <c r="J49" s="203" t="e">
        <f t="shared" si="32"/>
        <v>#DIV/0!</v>
      </c>
      <c r="K49" s="203" t="e">
        <f t="shared" si="32"/>
        <v>#DIV/0!</v>
      </c>
      <c r="L49" s="203" t="e">
        <f t="shared" si="32"/>
        <v>#DIV/0!</v>
      </c>
      <c r="M49" s="203" t="e">
        <f t="shared" si="32"/>
        <v>#DIV/0!</v>
      </c>
      <c r="N49" s="203" t="e">
        <f t="shared" si="32"/>
        <v>#DIV/0!</v>
      </c>
      <c r="O49" s="203" t="e">
        <f t="shared" si="32"/>
        <v>#DIV/0!</v>
      </c>
      <c r="P49" s="203" t="e">
        <f t="shared" si="32"/>
        <v>#DIV/0!</v>
      </c>
      <c r="Q49" s="203" t="e">
        <f t="shared" si="32"/>
        <v>#DIV/0!</v>
      </c>
      <c r="R49" s="203" t="e">
        <f t="shared" si="32"/>
        <v>#DIV/0!</v>
      </c>
      <c r="S49" s="203" t="e">
        <f t="shared" si="32"/>
        <v>#DIV/0!</v>
      </c>
      <c r="T49" s="203" t="e">
        <f t="shared" si="32"/>
        <v>#DIV/0!</v>
      </c>
      <c r="U49" s="203" t="e">
        <f t="shared" si="32"/>
        <v>#DIV/0!</v>
      </c>
      <c r="V49" s="203" t="e">
        <f t="shared" si="33"/>
        <v>#DIV/0!</v>
      </c>
      <c r="W49" s="356"/>
    </row>
    <row r="50" spans="1:23" ht="15" customHeight="1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3" ht="15" customHeight="1">
      <c r="B51" s="231"/>
      <c r="C51" s="20">
        <f>RESUMO!C36</f>
        <v>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3" spans="1:23">
      <c r="B53" s="230"/>
      <c r="C53" s="20" t="b">
        <f>C51=W46</f>
        <v>1</v>
      </c>
    </row>
  </sheetData>
  <mergeCells count="55">
    <mergeCell ref="W46:W47"/>
    <mergeCell ref="W48:W49"/>
    <mergeCell ref="A13:A15"/>
    <mergeCell ref="D13:D15"/>
    <mergeCell ref="C13:C15"/>
    <mergeCell ref="B13:B15"/>
    <mergeCell ref="A16:A18"/>
    <mergeCell ref="B16:B18"/>
    <mergeCell ref="C16:C18"/>
    <mergeCell ref="D16:D18"/>
    <mergeCell ref="C48:C49"/>
    <mergeCell ref="C46:C47"/>
    <mergeCell ref="A46:B49"/>
    <mergeCell ref="D43:D45"/>
    <mergeCell ref="C43:C45"/>
    <mergeCell ref="B43:B45"/>
    <mergeCell ref="A11:A12"/>
    <mergeCell ref="B11:B12"/>
    <mergeCell ref="D11:D12"/>
    <mergeCell ref="A1:W4"/>
    <mergeCell ref="E11:V11"/>
    <mergeCell ref="W11:W12"/>
    <mergeCell ref="A43:A45"/>
    <mergeCell ref="C19:C21"/>
    <mergeCell ref="A19:A21"/>
    <mergeCell ref="A28:A30"/>
    <mergeCell ref="B28:B30"/>
    <mergeCell ref="B19:B21"/>
    <mergeCell ref="A40:A42"/>
    <mergeCell ref="B40:B42"/>
    <mergeCell ref="C40:C42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D28:D30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33" type="noConversion"/>
  <conditionalFormatting sqref="F16:H16 E15:V15 N24:O24 O45:T45 O43:T43 F18:G18 M16 T24:V24">
    <cfRule type="cellIs" dxfId="1475" priority="1342" operator="equal">
      <formula>0</formula>
    </cfRule>
  </conditionalFormatting>
  <conditionalFormatting sqref="E45">
    <cfRule type="cellIs" dxfId="1474" priority="1341" operator="equal">
      <formula>0</formula>
    </cfRule>
  </conditionalFormatting>
  <conditionalFormatting sqref="E13">
    <cfRule type="cellIs" dxfId="1473" priority="1340" operator="equal">
      <formula>0</formula>
    </cfRule>
  </conditionalFormatting>
  <conditionalFormatting sqref="F45:T45">
    <cfRule type="cellIs" dxfId="1472" priority="1336" operator="equal">
      <formula>0</formula>
    </cfRule>
  </conditionalFormatting>
  <conditionalFormatting sqref="F43:T43">
    <cfRule type="cellIs" dxfId="1471" priority="1334" operator="equal">
      <formula>0</formula>
    </cfRule>
  </conditionalFormatting>
  <conditionalFormatting sqref="E17">
    <cfRule type="cellIs" dxfId="1470" priority="1333" operator="greaterThan">
      <formula>0</formula>
    </cfRule>
  </conditionalFormatting>
  <conditionalFormatting sqref="E16">
    <cfRule type="cellIs" dxfId="1469" priority="1332" operator="equal">
      <formula>0</formula>
    </cfRule>
  </conditionalFormatting>
  <conditionalFormatting sqref="E20">
    <cfRule type="cellIs" dxfId="1468" priority="1331" operator="greaterThan">
      <formula>0</formula>
    </cfRule>
  </conditionalFormatting>
  <conditionalFormatting sqref="E21">
    <cfRule type="cellIs" dxfId="1467" priority="1330" operator="equal">
      <formula>0</formula>
    </cfRule>
  </conditionalFormatting>
  <conditionalFormatting sqref="F19:T19">
    <cfRule type="cellIs" dxfId="1466" priority="1326" operator="equal">
      <formula>0</formula>
    </cfRule>
  </conditionalFormatting>
  <conditionalFormatting sqref="E23">
    <cfRule type="cellIs" dxfId="1465" priority="1325" operator="greaterThan">
      <formula>0</formula>
    </cfRule>
  </conditionalFormatting>
  <conditionalFormatting sqref="E22">
    <cfRule type="cellIs" dxfId="1464" priority="1324" operator="equal">
      <formula>0</formula>
    </cfRule>
  </conditionalFormatting>
  <conditionalFormatting sqref="F23:G23 I23:O23 T23">
    <cfRule type="cellIs" dxfId="1463" priority="1323" operator="greaterThan">
      <formula>0</formula>
    </cfRule>
  </conditionalFormatting>
  <conditionalFormatting sqref="F22:G22 I22:O22 T22">
    <cfRule type="cellIs" dxfId="1462" priority="1322" operator="equal">
      <formula>0</formula>
    </cfRule>
  </conditionalFormatting>
  <conditionalFormatting sqref="E26">
    <cfRule type="cellIs" dxfId="1461" priority="1321" operator="greaterThan">
      <formula>0</formula>
    </cfRule>
  </conditionalFormatting>
  <conditionalFormatting sqref="E27">
    <cfRule type="cellIs" dxfId="1460" priority="1320" operator="equal">
      <formula>0</formula>
    </cfRule>
  </conditionalFormatting>
  <conditionalFormatting sqref="F25:I25 T25">
    <cfRule type="cellIs" dxfId="1459" priority="1316" operator="equal">
      <formula>0</formula>
    </cfRule>
  </conditionalFormatting>
  <conditionalFormatting sqref="E29">
    <cfRule type="cellIs" dxfId="1458" priority="1315" operator="greaterThan">
      <formula>0</formula>
    </cfRule>
  </conditionalFormatting>
  <conditionalFormatting sqref="E30">
    <cfRule type="cellIs" dxfId="1457" priority="1314" operator="equal">
      <formula>0</formula>
    </cfRule>
  </conditionalFormatting>
  <conditionalFormatting sqref="F28:I28">
    <cfRule type="cellIs" dxfId="1456" priority="1310" operator="equal">
      <formula>0</formula>
    </cfRule>
  </conditionalFormatting>
  <conditionalFormatting sqref="V22">
    <cfRule type="cellIs" dxfId="1455" priority="1299" operator="equal">
      <formula>0</formula>
    </cfRule>
  </conditionalFormatting>
  <conditionalFormatting sqref="T27">
    <cfRule type="cellIs" dxfId="1454" priority="1296" operator="equal">
      <formula>0</formula>
    </cfRule>
  </conditionalFormatting>
  <conditionalFormatting sqref="U20">
    <cfRule type="cellIs" dxfId="1453" priority="1295" operator="greaterThan">
      <formula>0</formula>
    </cfRule>
  </conditionalFormatting>
  <conditionalFormatting sqref="U21">
    <cfRule type="cellIs" dxfId="1452" priority="1294" operator="equal">
      <formula>0</formula>
    </cfRule>
  </conditionalFormatting>
  <conditionalFormatting sqref="V19">
    <cfRule type="cellIs" dxfId="1451" priority="1290" operator="equal">
      <formula>0</formula>
    </cfRule>
  </conditionalFormatting>
  <conditionalFormatting sqref="T26">
    <cfRule type="cellIs" dxfId="1450" priority="1285" operator="greaterThan">
      <formula>0</formula>
    </cfRule>
  </conditionalFormatting>
  <conditionalFormatting sqref="T27">
    <cfRule type="cellIs" dxfId="1449" priority="1284" operator="equal">
      <formula>0</formula>
    </cfRule>
  </conditionalFormatting>
  <conditionalFormatting sqref="T25">
    <cfRule type="cellIs" dxfId="1448" priority="1280" operator="equal">
      <formula>0</formula>
    </cfRule>
  </conditionalFormatting>
  <conditionalFormatting sqref="U32">
    <cfRule type="cellIs" dxfId="1447" priority="1271" operator="greaterThan">
      <formula>0</formula>
    </cfRule>
  </conditionalFormatting>
  <conditionalFormatting sqref="U31">
    <cfRule type="cellIs" dxfId="1446" priority="1270" operator="equal">
      <formula>0</formula>
    </cfRule>
  </conditionalFormatting>
  <conditionalFormatting sqref="U31">
    <cfRule type="cellIs" dxfId="1445" priority="1266" operator="equal">
      <formula>0</formula>
    </cfRule>
  </conditionalFormatting>
  <conditionalFormatting sqref="U31">
    <cfRule type="cellIs" dxfId="1444" priority="1262" operator="equal">
      <formula>0</formula>
    </cfRule>
  </conditionalFormatting>
  <conditionalFormatting sqref="N31:O31 T31">
    <cfRule type="cellIs" dxfId="1443" priority="1258" operator="equal">
      <formula>0</formula>
    </cfRule>
  </conditionalFormatting>
  <conditionalFormatting sqref="U32">
    <cfRule type="cellIs" dxfId="1442" priority="1257" operator="greaterThan">
      <formula>0</formula>
    </cfRule>
  </conditionalFormatting>
  <conditionalFormatting sqref="U31">
    <cfRule type="cellIs" dxfId="1441" priority="1256" operator="equal">
      <formula>0</formula>
    </cfRule>
  </conditionalFormatting>
  <conditionalFormatting sqref="E34">
    <cfRule type="cellIs" dxfId="1440" priority="1253" operator="equal">
      <formula>0</formula>
    </cfRule>
  </conditionalFormatting>
  <conditionalFormatting sqref="T27">
    <cfRule type="cellIs" dxfId="1439" priority="1234" operator="equal">
      <formula>0</formula>
    </cfRule>
  </conditionalFormatting>
  <conditionalFormatting sqref="T25">
    <cfRule type="cellIs" dxfId="1438" priority="1233" operator="equal">
      <formula>0</formula>
    </cfRule>
  </conditionalFormatting>
  <conditionalFormatting sqref="T21">
    <cfRule type="cellIs" dxfId="1437" priority="1231" operator="equal">
      <formula>0</formula>
    </cfRule>
  </conditionalFormatting>
  <conditionalFormatting sqref="T19">
    <cfRule type="cellIs" dxfId="1436" priority="1230" operator="equal">
      <formula>0</formula>
    </cfRule>
  </conditionalFormatting>
  <conditionalFormatting sqref="U21">
    <cfRule type="cellIs" dxfId="1435" priority="1228" operator="equal">
      <formula>0</formula>
    </cfRule>
  </conditionalFormatting>
  <conditionalFormatting sqref="T25">
    <cfRule type="cellIs" dxfId="1434" priority="1224" operator="equal">
      <formula>0</formula>
    </cfRule>
  </conditionalFormatting>
  <conditionalFormatting sqref="T26">
    <cfRule type="cellIs" dxfId="1433" priority="1223" operator="greaterThan">
      <formula>0</formula>
    </cfRule>
  </conditionalFormatting>
  <conditionalFormatting sqref="T27">
    <cfRule type="cellIs" dxfId="1432" priority="1222" operator="equal">
      <formula>0</formula>
    </cfRule>
  </conditionalFormatting>
  <conditionalFormatting sqref="T25">
    <cfRule type="cellIs" dxfId="1431" priority="1218" operator="equal">
      <formula>0</formula>
    </cfRule>
  </conditionalFormatting>
  <conditionalFormatting sqref="U32">
    <cfRule type="cellIs" dxfId="1430" priority="1217" operator="greaterThan">
      <formula>0</formula>
    </cfRule>
  </conditionalFormatting>
  <conditionalFormatting sqref="U31">
    <cfRule type="cellIs" dxfId="1429" priority="1216" operator="equal">
      <formula>0</formula>
    </cfRule>
  </conditionalFormatting>
  <conditionalFormatting sqref="T32">
    <cfRule type="cellIs" dxfId="1428" priority="1215" operator="greaterThan">
      <formula>0</formula>
    </cfRule>
  </conditionalFormatting>
  <conditionalFormatting sqref="T31">
    <cfRule type="cellIs" dxfId="1427" priority="1214" operator="equal">
      <formula>0</formula>
    </cfRule>
  </conditionalFormatting>
  <conditionalFormatting sqref="T32">
    <cfRule type="cellIs" dxfId="1426" priority="1213" operator="greaterThan">
      <formula>0</formula>
    </cfRule>
  </conditionalFormatting>
  <conditionalFormatting sqref="T31">
    <cfRule type="cellIs" dxfId="1425" priority="1212" operator="equal">
      <formula>0</formula>
    </cfRule>
  </conditionalFormatting>
  <conditionalFormatting sqref="T32">
    <cfRule type="cellIs" dxfId="1424" priority="1211" operator="greaterThan">
      <formula>0</formula>
    </cfRule>
  </conditionalFormatting>
  <conditionalFormatting sqref="T31">
    <cfRule type="cellIs" dxfId="1423" priority="1210" operator="equal">
      <formula>0</formula>
    </cfRule>
  </conditionalFormatting>
  <conditionalFormatting sqref="T32">
    <cfRule type="cellIs" dxfId="1422" priority="1209" operator="greaterThan">
      <formula>0</formula>
    </cfRule>
  </conditionalFormatting>
  <conditionalFormatting sqref="T31">
    <cfRule type="cellIs" dxfId="1421" priority="1208" operator="equal">
      <formula>0</formula>
    </cfRule>
  </conditionalFormatting>
  <conditionalFormatting sqref="T27">
    <cfRule type="cellIs" dxfId="1420" priority="1206" operator="equal">
      <formula>0</formula>
    </cfRule>
  </conditionalFormatting>
  <conditionalFormatting sqref="U27">
    <cfRule type="cellIs" dxfId="1419" priority="1204" operator="equal">
      <formula>0</formula>
    </cfRule>
  </conditionalFormatting>
  <conditionalFormatting sqref="U27">
    <cfRule type="cellIs" dxfId="1418" priority="1202" operator="equal">
      <formula>0</formula>
    </cfRule>
  </conditionalFormatting>
  <conditionalFormatting sqref="V27">
    <cfRule type="cellIs" dxfId="1417" priority="1200" operator="equal">
      <formula>0</formula>
    </cfRule>
  </conditionalFormatting>
  <conditionalFormatting sqref="V27">
    <cfRule type="cellIs" dxfId="1416" priority="1198" operator="equal">
      <formula>0</formula>
    </cfRule>
  </conditionalFormatting>
  <conditionalFormatting sqref="U26">
    <cfRule type="cellIs" dxfId="1415" priority="1197" operator="greaterThan">
      <formula>0</formula>
    </cfRule>
  </conditionalFormatting>
  <conditionalFormatting sqref="U25">
    <cfRule type="cellIs" dxfId="1414" priority="1196" operator="equal">
      <formula>0</formula>
    </cfRule>
  </conditionalFormatting>
  <conditionalFormatting sqref="V28">
    <cfRule type="cellIs" dxfId="1413" priority="1108" operator="equal">
      <formula>0</formula>
    </cfRule>
  </conditionalFormatting>
  <conditionalFormatting sqref="V28">
    <cfRule type="cellIs" dxfId="1412" priority="1106" operator="equal">
      <formula>0</formula>
    </cfRule>
  </conditionalFormatting>
  <conditionalFormatting sqref="T33">
    <cfRule type="cellIs" dxfId="1411" priority="1088" operator="equal">
      <formula>0</formula>
    </cfRule>
  </conditionalFormatting>
  <conditionalFormatting sqref="T33">
    <cfRule type="cellIs" dxfId="1410" priority="1086" operator="equal">
      <formula>0</formula>
    </cfRule>
  </conditionalFormatting>
  <conditionalFormatting sqref="O33">
    <cfRule type="cellIs" dxfId="1409" priority="1084" operator="equal">
      <formula>0</formula>
    </cfRule>
  </conditionalFormatting>
  <conditionalFormatting sqref="T33">
    <cfRule type="cellIs" dxfId="1408" priority="1082" operator="equal">
      <formula>0</formula>
    </cfRule>
  </conditionalFormatting>
  <conditionalFormatting sqref="U33">
    <cfRule type="cellIs" dxfId="1407" priority="1080" operator="equal">
      <formula>0</formula>
    </cfRule>
  </conditionalFormatting>
  <conditionalFormatting sqref="U33">
    <cfRule type="cellIs" dxfId="1406" priority="1078" operator="equal">
      <formula>0</formula>
    </cfRule>
  </conditionalFormatting>
  <conditionalFormatting sqref="V33">
    <cfRule type="cellIs" dxfId="1405" priority="1076" operator="equal">
      <formula>0</formula>
    </cfRule>
  </conditionalFormatting>
  <conditionalFormatting sqref="V33">
    <cfRule type="cellIs" dxfId="1404" priority="1074" operator="equal">
      <formula>0</formula>
    </cfRule>
  </conditionalFormatting>
  <conditionalFormatting sqref="U34">
    <cfRule type="cellIs" dxfId="1403" priority="1052" operator="equal">
      <formula>0</formula>
    </cfRule>
  </conditionalFormatting>
  <conditionalFormatting sqref="U34">
    <cfRule type="cellIs" dxfId="1402" priority="1050" operator="equal">
      <formula>0</formula>
    </cfRule>
  </conditionalFormatting>
  <conditionalFormatting sqref="V35">
    <cfRule type="cellIs" dxfId="1401" priority="1049" operator="greaterThan">
      <formula>0</formula>
    </cfRule>
  </conditionalFormatting>
  <conditionalFormatting sqref="V35">
    <cfRule type="cellIs" dxfId="1400" priority="1047" operator="greaterThan">
      <formula>0</formula>
    </cfRule>
  </conditionalFormatting>
  <conditionalFormatting sqref="V35">
    <cfRule type="cellIs" dxfId="1399" priority="1045" operator="greaterThan">
      <formula>0</formula>
    </cfRule>
  </conditionalFormatting>
  <conditionalFormatting sqref="V35">
    <cfRule type="cellIs" dxfId="1398" priority="1043" operator="greaterThan">
      <formula>0</formula>
    </cfRule>
  </conditionalFormatting>
  <conditionalFormatting sqref="V35">
    <cfRule type="cellIs" dxfId="1397" priority="1041" operator="greaterThan">
      <formula>0</formula>
    </cfRule>
  </conditionalFormatting>
  <conditionalFormatting sqref="V35">
    <cfRule type="cellIs" dxfId="1396" priority="1039" operator="greaterThan">
      <formula>0</formula>
    </cfRule>
  </conditionalFormatting>
  <conditionalFormatting sqref="V35">
    <cfRule type="cellIs" dxfId="1395" priority="1037" operator="greaterThan">
      <formula>0</formula>
    </cfRule>
  </conditionalFormatting>
  <conditionalFormatting sqref="V35">
    <cfRule type="cellIs" dxfId="1394" priority="1035" operator="greaterThan">
      <formula>0</formula>
    </cfRule>
  </conditionalFormatting>
  <conditionalFormatting sqref="U45">
    <cfRule type="cellIs" dxfId="1393" priority="1033" operator="equal">
      <formula>0</formula>
    </cfRule>
  </conditionalFormatting>
  <conditionalFormatting sqref="U45">
    <cfRule type="cellIs" dxfId="1392" priority="1032" operator="equal">
      <formula>0</formula>
    </cfRule>
  </conditionalFormatting>
  <conditionalFormatting sqref="U45">
    <cfRule type="cellIs" dxfId="1391" priority="1031" operator="equal">
      <formula>0</formula>
    </cfRule>
  </conditionalFormatting>
  <conditionalFormatting sqref="U45">
    <cfRule type="cellIs" dxfId="1390" priority="1030" operator="equal">
      <formula>0</formula>
    </cfRule>
  </conditionalFormatting>
  <conditionalFormatting sqref="V45">
    <cfRule type="cellIs" dxfId="1389" priority="1028" operator="equal">
      <formula>0</formula>
    </cfRule>
  </conditionalFormatting>
  <conditionalFormatting sqref="V45">
    <cfRule type="cellIs" dxfId="1388" priority="1026" operator="equal">
      <formula>0</formula>
    </cfRule>
  </conditionalFormatting>
  <conditionalFormatting sqref="U44">
    <cfRule type="cellIs" dxfId="1387" priority="1025" operator="greaterThan">
      <formula>0</formula>
    </cfRule>
  </conditionalFormatting>
  <conditionalFormatting sqref="U43">
    <cfRule type="cellIs" dxfId="1386" priority="1024" operator="equal">
      <formula>0</formula>
    </cfRule>
  </conditionalFormatting>
  <conditionalFormatting sqref="U44">
    <cfRule type="cellIs" dxfId="1385" priority="1023" operator="greaterThan">
      <formula>0</formula>
    </cfRule>
  </conditionalFormatting>
  <conditionalFormatting sqref="U43">
    <cfRule type="cellIs" dxfId="1384" priority="1022" operator="equal">
      <formula>0</formula>
    </cfRule>
  </conditionalFormatting>
  <conditionalFormatting sqref="U44">
    <cfRule type="cellIs" dxfId="1383" priority="1021" operator="greaterThan">
      <formula>0</formula>
    </cfRule>
  </conditionalFormatting>
  <conditionalFormatting sqref="U43">
    <cfRule type="cellIs" dxfId="1382" priority="1020" operator="equal">
      <formula>0</formula>
    </cfRule>
  </conditionalFormatting>
  <conditionalFormatting sqref="U44">
    <cfRule type="cellIs" dxfId="1381" priority="1019" operator="greaterThan">
      <formula>0</formula>
    </cfRule>
  </conditionalFormatting>
  <conditionalFormatting sqref="U43">
    <cfRule type="cellIs" dxfId="1380" priority="1018" operator="equal">
      <formula>0</formula>
    </cfRule>
  </conditionalFormatting>
  <conditionalFormatting sqref="U44">
    <cfRule type="cellIs" dxfId="1379" priority="1017" operator="greaterThan">
      <formula>0</formula>
    </cfRule>
  </conditionalFormatting>
  <conditionalFormatting sqref="U43">
    <cfRule type="cellIs" dxfId="1378" priority="1016" operator="equal">
      <formula>0</formula>
    </cfRule>
  </conditionalFormatting>
  <conditionalFormatting sqref="U44">
    <cfRule type="cellIs" dxfId="1377" priority="1015" operator="greaterThan">
      <formula>0</formula>
    </cfRule>
  </conditionalFormatting>
  <conditionalFormatting sqref="U43">
    <cfRule type="cellIs" dxfId="1376" priority="1014" operator="equal">
      <formula>0</formula>
    </cfRule>
  </conditionalFormatting>
  <conditionalFormatting sqref="U43">
    <cfRule type="cellIs" dxfId="1375" priority="1012" operator="equal">
      <formula>0</formula>
    </cfRule>
  </conditionalFormatting>
  <conditionalFormatting sqref="U43">
    <cfRule type="cellIs" dxfId="1374" priority="1010" operator="equal">
      <formula>0</formula>
    </cfRule>
  </conditionalFormatting>
  <conditionalFormatting sqref="V44">
    <cfRule type="cellIs" dxfId="1373" priority="1009" operator="greaterThan">
      <formula>0</formula>
    </cfRule>
  </conditionalFormatting>
  <conditionalFormatting sqref="V43">
    <cfRule type="cellIs" dxfId="1372" priority="1008" operator="equal">
      <formula>0</formula>
    </cfRule>
  </conditionalFormatting>
  <conditionalFormatting sqref="V44">
    <cfRule type="cellIs" dxfId="1371" priority="1007" operator="greaterThan">
      <formula>0</formula>
    </cfRule>
  </conditionalFormatting>
  <conditionalFormatting sqref="V43">
    <cfRule type="cellIs" dxfId="1370" priority="1006" operator="equal">
      <formula>0</formula>
    </cfRule>
  </conditionalFormatting>
  <conditionalFormatting sqref="V44">
    <cfRule type="cellIs" dxfId="1369" priority="1005" operator="greaterThan">
      <formula>0</formula>
    </cfRule>
  </conditionalFormatting>
  <conditionalFormatting sqref="V43">
    <cfRule type="cellIs" dxfId="1368" priority="1004" operator="equal">
      <formula>0</formula>
    </cfRule>
  </conditionalFormatting>
  <conditionalFormatting sqref="V44">
    <cfRule type="cellIs" dxfId="1367" priority="1003" operator="greaterThan">
      <formula>0</formula>
    </cfRule>
  </conditionalFormatting>
  <conditionalFormatting sqref="V43">
    <cfRule type="cellIs" dxfId="1366" priority="1002" operator="equal">
      <formula>0</formula>
    </cfRule>
  </conditionalFormatting>
  <conditionalFormatting sqref="V44">
    <cfRule type="cellIs" dxfId="1365" priority="1001" operator="greaterThan">
      <formula>0</formula>
    </cfRule>
  </conditionalFormatting>
  <conditionalFormatting sqref="V43">
    <cfRule type="cellIs" dxfId="1364" priority="1000" operator="equal">
      <formula>0</formula>
    </cfRule>
  </conditionalFormatting>
  <conditionalFormatting sqref="V44">
    <cfRule type="cellIs" dxfId="1363" priority="999" operator="greaterThan">
      <formula>0</formula>
    </cfRule>
  </conditionalFormatting>
  <conditionalFormatting sqref="V43">
    <cfRule type="cellIs" dxfId="1362" priority="998" operator="equal">
      <formula>0</formula>
    </cfRule>
  </conditionalFormatting>
  <conditionalFormatting sqref="V44">
    <cfRule type="cellIs" dxfId="1361" priority="997" operator="greaterThan">
      <formula>0</formula>
    </cfRule>
  </conditionalFormatting>
  <conditionalFormatting sqref="V43">
    <cfRule type="cellIs" dxfId="1360" priority="996" operator="equal">
      <formula>0</formula>
    </cfRule>
  </conditionalFormatting>
  <conditionalFormatting sqref="V44">
    <cfRule type="cellIs" dxfId="1359" priority="995" operator="greaterThan">
      <formula>0</formula>
    </cfRule>
  </conditionalFormatting>
  <conditionalFormatting sqref="V43">
    <cfRule type="cellIs" dxfId="1358" priority="994" operator="equal">
      <formula>0</formula>
    </cfRule>
  </conditionalFormatting>
  <conditionalFormatting sqref="E18">
    <cfRule type="cellIs" dxfId="1357" priority="993" operator="equal">
      <formula>0</formula>
    </cfRule>
  </conditionalFormatting>
  <conditionalFormatting sqref="I16">
    <cfRule type="cellIs" dxfId="1356" priority="991" operator="equal">
      <formula>0</formula>
    </cfRule>
  </conditionalFormatting>
  <conditionalFormatting sqref="J16">
    <cfRule type="cellIs" dxfId="1355" priority="989" operator="equal">
      <formula>0</formula>
    </cfRule>
  </conditionalFormatting>
  <conditionalFormatting sqref="K16">
    <cfRule type="cellIs" dxfId="1354" priority="987" operator="equal">
      <formula>0</formula>
    </cfRule>
  </conditionalFormatting>
  <conditionalFormatting sqref="L16">
    <cfRule type="cellIs" dxfId="1353" priority="985" operator="equal">
      <formula>0</formula>
    </cfRule>
  </conditionalFormatting>
  <conditionalFormatting sqref="N16">
    <cfRule type="cellIs" dxfId="1352" priority="983" operator="equal">
      <formula>0</formula>
    </cfRule>
  </conditionalFormatting>
  <conditionalFormatting sqref="O17">
    <cfRule type="cellIs" dxfId="1351" priority="982" operator="greaterThan">
      <formula>0</formula>
    </cfRule>
  </conditionalFormatting>
  <conditionalFormatting sqref="O16">
    <cfRule type="cellIs" dxfId="1350" priority="981" operator="equal">
      <formula>0</formula>
    </cfRule>
  </conditionalFormatting>
  <conditionalFormatting sqref="T16">
    <cfRule type="cellIs" dxfId="1349" priority="979" operator="equal">
      <formula>0</formula>
    </cfRule>
  </conditionalFormatting>
  <conditionalFormatting sqref="U17">
    <cfRule type="cellIs" dxfId="1348" priority="978" operator="greaterThan">
      <formula>0</formula>
    </cfRule>
  </conditionalFormatting>
  <conditionalFormatting sqref="U16">
    <cfRule type="cellIs" dxfId="1347" priority="977" operator="equal">
      <formula>0</formula>
    </cfRule>
  </conditionalFormatting>
  <conditionalFormatting sqref="V16">
    <cfRule type="cellIs" dxfId="1346" priority="975" operator="equal">
      <formula>0</formula>
    </cfRule>
  </conditionalFormatting>
  <conditionalFormatting sqref="I20:J20">
    <cfRule type="cellIs" dxfId="1345" priority="974" operator="greaterThan">
      <formula>0</formula>
    </cfRule>
  </conditionalFormatting>
  <conditionalFormatting sqref="I21:J21">
    <cfRule type="cellIs" dxfId="1344" priority="973" operator="equal">
      <formula>0</formula>
    </cfRule>
  </conditionalFormatting>
  <conditionalFormatting sqref="I19:J19">
    <cfRule type="cellIs" dxfId="1343" priority="972" operator="equal">
      <formula>0</formula>
    </cfRule>
  </conditionalFormatting>
  <conditionalFormatting sqref="L22">
    <cfRule type="cellIs" dxfId="1342" priority="966" operator="equal">
      <formula>0</formula>
    </cfRule>
  </conditionalFormatting>
  <conditionalFormatting sqref="U27">
    <cfRule type="cellIs" dxfId="1341" priority="958" operator="equal">
      <formula>0</formula>
    </cfRule>
  </conditionalFormatting>
  <conditionalFormatting sqref="U27">
    <cfRule type="cellIs" dxfId="1340" priority="956" operator="equal">
      <formula>0</formula>
    </cfRule>
  </conditionalFormatting>
  <conditionalFormatting sqref="T26">
    <cfRule type="cellIs" dxfId="1339" priority="955" operator="greaterThan">
      <formula>0</formula>
    </cfRule>
  </conditionalFormatting>
  <conditionalFormatting sqref="T25">
    <cfRule type="cellIs" dxfId="1338" priority="954" operator="equal">
      <formula>0</formula>
    </cfRule>
  </conditionalFormatting>
  <conditionalFormatting sqref="T26">
    <cfRule type="cellIs" dxfId="1337" priority="953" operator="greaterThan">
      <formula>0</formula>
    </cfRule>
  </conditionalFormatting>
  <conditionalFormatting sqref="T25">
    <cfRule type="cellIs" dxfId="1336" priority="952" operator="equal">
      <formula>0</formula>
    </cfRule>
  </conditionalFormatting>
  <conditionalFormatting sqref="T26">
    <cfRule type="cellIs" dxfId="1335" priority="951" operator="greaterThan">
      <formula>0</formula>
    </cfRule>
  </conditionalFormatting>
  <conditionalFormatting sqref="T25">
    <cfRule type="cellIs" dxfId="1334" priority="950" operator="equal">
      <formula>0</formula>
    </cfRule>
  </conditionalFormatting>
  <conditionalFormatting sqref="T26">
    <cfRule type="cellIs" dxfId="1333" priority="949" operator="greaterThan">
      <formula>0</formula>
    </cfRule>
  </conditionalFormatting>
  <conditionalFormatting sqref="T25">
    <cfRule type="cellIs" dxfId="1332" priority="948" operator="equal">
      <formula>0</formula>
    </cfRule>
  </conditionalFormatting>
  <conditionalFormatting sqref="T26">
    <cfRule type="cellIs" dxfId="1331" priority="943" operator="greaterThan">
      <formula>0</formula>
    </cfRule>
  </conditionalFormatting>
  <conditionalFormatting sqref="T25">
    <cfRule type="cellIs" dxfId="1330" priority="942" operator="equal">
      <formula>0</formula>
    </cfRule>
  </conditionalFormatting>
  <conditionalFormatting sqref="U26">
    <cfRule type="cellIs" dxfId="1329" priority="933" operator="greaterThan">
      <formula>0</formula>
    </cfRule>
  </conditionalFormatting>
  <conditionalFormatting sqref="U25">
    <cfRule type="cellIs" dxfId="1328" priority="932" operator="equal">
      <formula>0</formula>
    </cfRule>
  </conditionalFormatting>
  <conditionalFormatting sqref="U25">
    <cfRule type="cellIs" dxfId="1327" priority="928" operator="equal">
      <formula>0</formula>
    </cfRule>
  </conditionalFormatting>
  <conditionalFormatting sqref="U26">
    <cfRule type="cellIs" dxfId="1326" priority="927" operator="greaterThan">
      <formula>0</formula>
    </cfRule>
  </conditionalFormatting>
  <conditionalFormatting sqref="U25">
    <cfRule type="cellIs" dxfId="1325" priority="926" operator="equal">
      <formula>0</formula>
    </cfRule>
  </conditionalFormatting>
  <conditionalFormatting sqref="U25">
    <cfRule type="cellIs" dxfId="1324" priority="924" operator="equal">
      <formula>0</formula>
    </cfRule>
  </conditionalFormatting>
  <conditionalFormatting sqref="T30">
    <cfRule type="cellIs" dxfId="1323" priority="922" operator="equal">
      <formula>0</formula>
    </cfRule>
  </conditionalFormatting>
  <conditionalFormatting sqref="T30">
    <cfRule type="cellIs" dxfId="1322" priority="920" operator="equal">
      <formula>0</formula>
    </cfRule>
  </conditionalFormatting>
  <conditionalFormatting sqref="T30">
    <cfRule type="cellIs" dxfId="1321" priority="921" operator="equal">
      <formula>0</formula>
    </cfRule>
  </conditionalFormatting>
  <conditionalFormatting sqref="U30">
    <cfRule type="cellIs" dxfId="1320" priority="919" operator="equal">
      <formula>0</formula>
    </cfRule>
  </conditionalFormatting>
  <conditionalFormatting sqref="U30">
    <cfRule type="cellIs" dxfId="1319" priority="917" operator="equal">
      <formula>0</formula>
    </cfRule>
  </conditionalFormatting>
  <conditionalFormatting sqref="U30">
    <cfRule type="cellIs" dxfId="1318" priority="918" operator="equal">
      <formula>0</formula>
    </cfRule>
  </conditionalFormatting>
  <conditionalFormatting sqref="T28">
    <cfRule type="cellIs" dxfId="1317" priority="914" operator="equal">
      <formula>0</formula>
    </cfRule>
  </conditionalFormatting>
  <conditionalFormatting sqref="T28">
    <cfRule type="cellIs" dxfId="1316" priority="910" operator="equal">
      <formula>0</formula>
    </cfRule>
  </conditionalFormatting>
  <conditionalFormatting sqref="T28">
    <cfRule type="cellIs" dxfId="1315" priority="908" operator="equal">
      <formula>0</formula>
    </cfRule>
  </conditionalFormatting>
  <conditionalFormatting sqref="T28">
    <cfRule type="cellIs" dxfId="1314" priority="902" operator="equal">
      <formula>0</formula>
    </cfRule>
  </conditionalFormatting>
  <conditionalFormatting sqref="T28">
    <cfRule type="cellIs" dxfId="1313" priority="900" operator="equal">
      <formula>0</formula>
    </cfRule>
  </conditionalFormatting>
  <conditionalFormatting sqref="U28">
    <cfRule type="cellIs" dxfId="1312" priority="898" operator="equal">
      <formula>0</formula>
    </cfRule>
  </conditionalFormatting>
  <conditionalFormatting sqref="U28">
    <cfRule type="cellIs" dxfId="1311" priority="896" operator="equal">
      <formula>0</formula>
    </cfRule>
  </conditionalFormatting>
  <conditionalFormatting sqref="U29">
    <cfRule type="cellIs" dxfId="1310" priority="893" operator="greaterThan">
      <formula>0</formula>
    </cfRule>
  </conditionalFormatting>
  <conditionalFormatting sqref="U29">
    <cfRule type="cellIs" dxfId="1309" priority="891" operator="greaterThan">
      <formula>0</formula>
    </cfRule>
  </conditionalFormatting>
  <conditionalFormatting sqref="U29">
    <cfRule type="cellIs" dxfId="1308" priority="889" operator="greaterThan">
      <formula>0</formula>
    </cfRule>
  </conditionalFormatting>
  <conditionalFormatting sqref="U29">
    <cfRule type="cellIs" dxfId="1307" priority="887" operator="greaterThan">
      <formula>0</formula>
    </cfRule>
  </conditionalFormatting>
  <conditionalFormatting sqref="U28">
    <cfRule type="cellIs" dxfId="1306" priority="886" operator="equal">
      <formula>0</formula>
    </cfRule>
  </conditionalFormatting>
  <conditionalFormatting sqref="U28">
    <cfRule type="cellIs" dxfId="1305" priority="884" operator="equal">
      <formula>0</formula>
    </cfRule>
  </conditionalFormatting>
  <conditionalFormatting sqref="M33">
    <cfRule type="cellIs" dxfId="1304" priority="873" operator="equal">
      <formula>0</formula>
    </cfRule>
  </conditionalFormatting>
  <conditionalFormatting sqref="O33">
    <cfRule type="cellIs" dxfId="1303" priority="871" operator="equal">
      <formula>0</formula>
    </cfRule>
  </conditionalFormatting>
  <conditionalFormatting sqref="O33">
    <cfRule type="cellIs" dxfId="1302" priority="869" operator="equal">
      <formula>0</formula>
    </cfRule>
  </conditionalFormatting>
  <conditionalFormatting sqref="N33">
    <cfRule type="cellIs" dxfId="1301" priority="867" operator="equal">
      <formula>0</formula>
    </cfRule>
  </conditionalFormatting>
  <conditionalFormatting sqref="N33">
    <cfRule type="cellIs" dxfId="1300" priority="866" operator="equal">
      <formula>0</formula>
    </cfRule>
  </conditionalFormatting>
  <conditionalFormatting sqref="O33">
    <cfRule type="cellIs" dxfId="1299" priority="865" operator="equal">
      <formula>0</formula>
    </cfRule>
  </conditionalFormatting>
  <conditionalFormatting sqref="O33">
    <cfRule type="cellIs" dxfId="1298" priority="864" operator="equal">
      <formula>0</formula>
    </cfRule>
  </conditionalFormatting>
  <conditionalFormatting sqref="O36:Q36">
    <cfRule type="cellIs" dxfId="1297" priority="863" operator="equal">
      <formula>0</formula>
    </cfRule>
  </conditionalFormatting>
  <conditionalFormatting sqref="O36:Q36">
    <cfRule type="cellIs" dxfId="1296" priority="861" operator="equal">
      <formula>0</formula>
    </cfRule>
  </conditionalFormatting>
  <conditionalFormatting sqref="T36">
    <cfRule type="cellIs" dxfId="1295" priority="859" operator="equal">
      <formula>0</formula>
    </cfRule>
  </conditionalFormatting>
  <conditionalFormatting sqref="T36">
    <cfRule type="cellIs" dxfId="1294" priority="857" operator="equal">
      <formula>0</formula>
    </cfRule>
  </conditionalFormatting>
  <conditionalFormatting sqref="O34:Q34">
    <cfRule type="cellIs" dxfId="1293" priority="846" operator="equal">
      <formula>0</formula>
    </cfRule>
  </conditionalFormatting>
  <conditionalFormatting sqref="O34:Q34">
    <cfRule type="cellIs" dxfId="1292" priority="844" operator="equal">
      <formula>0</formula>
    </cfRule>
  </conditionalFormatting>
  <conditionalFormatting sqref="O34:Q34">
    <cfRule type="cellIs" dxfId="1291" priority="842" operator="equal">
      <formula>0</formula>
    </cfRule>
  </conditionalFormatting>
  <conditionalFormatting sqref="O34:Q34">
    <cfRule type="cellIs" dxfId="1290" priority="840" operator="equal">
      <formula>0</formula>
    </cfRule>
  </conditionalFormatting>
  <conditionalFormatting sqref="T34">
    <cfRule type="cellIs" dxfId="1289" priority="836" operator="equal">
      <formula>0</formula>
    </cfRule>
  </conditionalFormatting>
  <conditionalFormatting sqref="T35">
    <cfRule type="cellIs" dxfId="1288" priority="835" operator="greaterThan">
      <formula>0</formula>
    </cfRule>
  </conditionalFormatting>
  <conditionalFormatting sqref="T34">
    <cfRule type="cellIs" dxfId="1287" priority="834" operator="equal">
      <formula>0</formula>
    </cfRule>
  </conditionalFormatting>
  <conditionalFormatting sqref="T34">
    <cfRule type="cellIs" dxfId="1286" priority="830" operator="equal">
      <formula>0</formula>
    </cfRule>
  </conditionalFormatting>
  <conditionalFormatting sqref="T35">
    <cfRule type="cellIs" dxfId="1285" priority="829" operator="greaterThan">
      <formula>0</formula>
    </cfRule>
  </conditionalFormatting>
  <conditionalFormatting sqref="T34">
    <cfRule type="cellIs" dxfId="1284" priority="828" operator="equal">
      <formula>0</formula>
    </cfRule>
  </conditionalFormatting>
  <conditionalFormatting sqref="T34">
    <cfRule type="cellIs" dxfId="1283" priority="824" operator="equal">
      <formula>0</formula>
    </cfRule>
  </conditionalFormatting>
  <conditionalFormatting sqref="T39">
    <cfRule type="cellIs" dxfId="1282" priority="823" operator="equal">
      <formula>0</formula>
    </cfRule>
  </conditionalFormatting>
  <conditionalFormatting sqref="T39">
    <cfRule type="cellIs" dxfId="1281" priority="822" operator="equal">
      <formula>0</formula>
    </cfRule>
  </conditionalFormatting>
  <conditionalFormatting sqref="T39">
    <cfRule type="cellIs" dxfId="1280" priority="821" operator="equal">
      <formula>0</formula>
    </cfRule>
  </conditionalFormatting>
  <conditionalFormatting sqref="T39">
    <cfRule type="cellIs" dxfId="1279" priority="820" operator="equal">
      <formula>0</formula>
    </cfRule>
  </conditionalFormatting>
  <conditionalFormatting sqref="T38">
    <cfRule type="cellIs" dxfId="1278" priority="817" operator="greaterThan">
      <formula>0</formula>
    </cfRule>
  </conditionalFormatting>
  <conditionalFormatting sqref="T38">
    <cfRule type="cellIs" dxfId="1277" priority="815" operator="greaterThan">
      <formula>0</formula>
    </cfRule>
  </conditionalFormatting>
  <conditionalFormatting sqref="T38">
    <cfRule type="cellIs" dxfId="1276" priority="813" operator="greaterThan">
      <formula>0</formula>
    </cfRule>
  </conditionalFormatting>
  <conditionalFormatting sqref="U39">
    <cfRule type="cellIs" dxfId="1275" priority="810" operator="equal">
      <formula>0</formula>
    </cfRule>
  </conditionalFormatting>
  <conditionalFormatting sqref="U39">
    <cfRule type="cellIs" dxfId="1274" priority="808" operator="equal">
      <formula>0</formula>
    </cfRule>
  </conditionalFormatting>
  <conditionalFormatting sqref="U38">
    <cfRule type="cellIs" dxfId="1273" priority="807" operator="greaterThan">
      <formula>0</formula>
    </cfRule>
  </conditionalFormatting>
  <conditionalFormatting sqref="U37">
    <cfRule type="cellIs" dxfId="1272" priority="806" operator="equal">
      <formula>0</formula>
    </cfRule>
  </conditionalFormatting>
  <conditionalFormatting sqref="U38">
    <cfRule type="cellIs" dxfId="1271" priority="805" operator="greaterThan">
      <formula>0</formula>
    </cfRule>
  </conditionalFormatting>
  <conditionalFormatting sqref="U37">
    <cfRule type="cellIs" dxfId="1270" priority="804" operator="equal">
      <formula>0</formula>
    </cfRule>
  </conditionalFormatting>
  <conditionalFormatting sqref="U38">
    <cfRule type="cellIs" dxfId="1269" priority="803" operator="greaterThan">
      <formula>0</formula>
    </cfRule>
  </conditionalFormatting>
  <conditionalFormatting sqref="U37">
    <cfRule type="cellIs" dxfId="1268" priority="802" operator="equal">
      <formula>0</formula>
    </cfRule>
  </conditionalFormatting>
  <conditionalFormatting sqref="U38">
    <cfRule type="cellIs" dxfId="1267" priority="801" operator="greaterThan">
      <formula>0</formula>
    </cfRule>
  </conditionalFormatting>
  <conditionalFormatting sqref="U37">
    <cfRule type="cellIs" dxfId="1266" priority="800" operator="equal">
      <formula>0</formula>
    </cfRule>
  </conditionalFormatting>
  <conditionalFormatting sqref="U37">
    <cfRule type="cellIs" dxfId="1265" priority="796" operator="equal">
      <formula>0</formula>
    </cfRule>
  </conditionalFormatting>
  <conditionalFormatting sqref="U38">
    <cfRule type="cellIs" dxfId="1264" priority="795" operator="greaterThan">
      <formula>0</formula>
    </cfRule>
  </conditionalFormatting>
  <conditionalFormatting sqref="U37">
    <cfRule type="cellIs" dxfId="1263" priority="794" operator="equal">
      <formula>0</formula>
    </cfRule>
  </conditionalFormatting>
  <conditionalFormatting sqref="U37">
    <cfRule type="cellIs" dxfId="1262" priority="792" operator="equal">
      <formula>0</formula>
    </cfRule>
  </conditionalFormatting>
  <conditionalFormatting sqref="U39">
    <cfRule type="cellIs" dxfId="1261" priority="791" operator="equal">
      <formula>0</formula>
    </cfRule>
  </conditionalFormatting>
  <conditionalFormatting sqref="U39">
    <cfRule type="cellIs" dxfId="1260" priority="790" operator="equal">
      <formula>0</formula>
    </cfRule>
  </conditionalFormatting>
  <conditionalFormatting sqref="U39">
    <cfRule type="cellIs" dxfId="1259" priority="789" operator="equal">
      <formula>0</formula>
    </cfRule>
  </conditionalFormatting>
  <conditionalFormatting sqref="U39">
    <cfRule type="cellIs" dxfId="1258" priority="788" operator="equal">
      <formula>0</formula>
    </cfRule>
  </conditionalFormatting>
  <conditionalFormatting sqref="U37">
    <cfRule type="cellIs" dxfId="1257" priority="786" operator="equal">
      <formula>0</formula>
    </cfRule>
  </conditionalFormatting>
  <conditionalFormatting sqref="T37">
    <cfRule type="cellIs" dxfId="1256" priority="771" operator="equal">
      <formula>0</formula>
    </cfRule>
  </conditionalFormatting>
  <conditionalFormatting sqref="T37">
    <cfRule type="cellIs" dxfId="1255" priority="769" operator="equal">
      <formula>0</formula>
    </cfRule>
  </conditionalFormatting>
  <conditionalFormatting sqref="T37">
    <cfRule type="cellIs" dxfId="1254" priority="767" operator="equal">
      <formula>0</formula>
    </cfRule>
  </conditionalFormatting>
  <conditionalFormatting sqref="T37">
    <cfRule type="cellIs" dxfId="1253" priority="765" operator="equal">
      <formula>0</formula>
    </cfRule>
  </conditionalFormatting>
  <conditionalFormatting sqref="M24">
    <cfRule type="cellIs" dxfId="1252" priority="763" operator="equal">
      <formula>0</formula>
    </cfRule>
  </conditionalFormatting>
  <conditionalFormatting sqref="L24">
    <cfRule type="cellIs" dxfId="1251" priority="761" operator="equal">
      <formula>0</formula>
    </cfRule>
  </conditionalFormatting>
  <conditionalFormatting sqref="J23">
    <cfRule type="cellIs" dxfId="1250" priority="760" operator="greaterThan">
      <formula>0</formula>
    </cfRule>
  </conditionalFormatting>
  <conditionalFormatting sqref="J22">
    <cfRule type="cellIs" dxfId="1249" priority="759" operator="equal">
      <formula>0</formula>
    </cfRule>
  </conditionalFormatting>
  <conditionalFormatting sqref="J24">
    <cfRule type="cellIs" dxfId="1248" priority="757" operator="equal">
      <formula>0</formula>
    </cfRule>
  </conditionalFormatting>
  <conditionalFormatting sqref="K23">
    <cfRule type="cellIs" dxfId="1247" priority="756" operator="greaterThan">
      <formula>0</formula>
    </cfRule>
  </conditionalFormatting>
  <conditionalFormatting sqref="K22">
    <cfRule type="cellIs" dxfId="1246" priority="755" operator="equal">
      <formula>0</formula>
    </cfRule>
  </conditionalFormatting>
  <conditionalFormatting sqref="K24">
    <cfRule type="cellIs" dxfId="1245" priority="753" operator="equal">
      <formula>0</formula>
    </cfRule>
  </conditionalFormatting>
  <conditionalFormatting sqref="K17">
    <cfRule type="cellIs" dxfId="1244" priority="752" operator="greaterThan">
      <formula>0</formula>
    </cfRule>
  </conditionalFormatting>
  <conditionalFormatting sqref="K16">
    <cfRule type="cellIs" dxfId="1243" priority="751" operator="equal">
      <formula>0</formula>
    </cfRule>
  </conditionalFormatting>
  <conditionalFormatting sqref="O21:S21">
    <cfRule type="cellIs" dxfId="1242" priority="748" operator="equal">
      <formula>0</formula>
    </cfRule>
  </conditionalFormatting>
  <conditionalFormatting sqref="T21">
    <cfRule type="cellIs" dxfId="1241" priority="745" operator="equal">
      <formula>0</formula>
    </cfRule>
  </conditionalFormatting>
  <conditionalFormatting sqref="N21">
    <cfRule type="cellIs" dxfId="1240" priority="742" operator="equal">
      <formula>0</formula>
    </cfRule>
  </conditionalFormatting>
  <conditionalFormatting sqref="O21:S21">
    <cfRule type="cellIs" dxfId="1239" priority="739" operator="equal">
      <formula>0</formula>
    </cfRule>
  </conditionalFormatting>
  <conditionalFormatting sqref="G18 G16">
    <cfRule type="cellIs" dxfId="1238" priority="736" operator="equal">
      <formula>0</formula>
    </cfRule>
  </conditionalFormatting>
  <conditionalFormatting sqref="H16">
    <cfRule type="cellIs" dxfId="1237" priority="734" operator="equal">
      <formula>0</formula>
    </cfRule>
  </conditionalFormatting>
  <conditionalFormatting sqref="I16">
    <cfRule type="cellIs" dxfId="1236" priority="732" operator="equal">
      <formula>0</formula>
    </cfRule>
  </conditionalFormatting>
  <conditionalFormatting sqref="J16">
    <cfRule type="cellIs" dxfId="1235" priority="730" operator="equal">
      <formula>0</formula>
    </cfRule>
  </conditionalFormatting>
  <conditionalFormatting sqref="L17">
    <cfRule type="cellIs" dxfId="1234" priority="729" operator="greaterThan">
      <formula>0</formula>
    </cfRule>
  </conditionalFormatting>
  <conditionalFormatting sqref="L16">
    <cfRule type="cellIs" dxfId="1233" priority="728" operator="equal">
      <formula>0</formula>
    </cfRule>
  </conditionalFormatting>
  <conditionalFormatting sqref="M17">
    <cfRule type="cellIs" dxfId="1232" priority="727" operator="greaterThan">
      <formula>0</formula>
    </cfRule>
  </conditionalFormatting>
  <conditionalFormatting sqref="M16">
    <cfRule type="cellIs" dxfId="1231" priority="726" operator="equal">
      <formula>0</formula>
    </cfRule>
  </conditionalFormatting>
  <conditionalFormatting sqref="N17">
    <cfRule type="cellIs" dxfId="1230" priority="725" operator="greaterThan">
      <formula>0</formula>
    </cfRule>
  </conditionalFormatting>
  <conditionalFormatting sqref="N16">
    <cfRule type="cellIs" dxfId="1229" priority="724" operator="equal">
      <formula>0</formula>
    </cfRule>
  </conditionalFormatting>
  <conditionalFormatting sqref="O17">
    <cfRule type="cellIs" dxfId="1228" priority="723" operator="greaterThan">
      <formula>0</formula>
    </cfRule>
  </conditionalFormatting>
  <conditionalFormatting sqref="O16">
    <cfRule type="cellIs" dxfId="1227" priority="722" operator="equal">
      <formula>0</formula>
    </cfRule>
  </conditionalFormatting>
  <conditionalFormatting sqref="T17">
    <cfRule type="cellIs" dxfId="1226" priority="721" operator="greaterThan">
      <formula>0</formula>
    </cfRule>
  </conditionalFormatting>
  <conditionalFormatting sqref="T16">
    <cfRule type="cellIs" dxfId="1225" priority="720" operator="equal">
      <formula>0</formula>
    </cfRule>
  </conditionalFormatting>
  <conditionalFormatting sqref="G20:H20">
    <cfRule type="cellIs" dxfId="1224" priority="719" operator="greaterThan">
      <formula>0</formula>
    </cfRule>
  </conditionalFormatting>
  <conditionalFormatting sqref="G21:H21">
    <cfRule type="cellIs" dxfId="1223" priority="718" operator="equal">
      <formula>0</formula>
    </cfRule>
  </conditionalFormatting>
  <conditionalFormatting sqref="H18:O18 T18:V18">
    <cfRule type="cellIs" dxfId="1222" priority="716" operator="equal">
      <formula>0</formula>
    </cfRule>
  </conditionalFormatting>
  <conditionalFormatting sqref="M24">
    <cfRule type="cellIs" dxfId="1221" priority="714" operator="equal">
      <formula>0</formula>
    </cfRule>
  </conditionalFormatting>
  <conditionalFormatting sqref="J23">
    <cfRule type="cellIs" dxfId="1220" priority="713" operator="greaterThan">
      <formula>0</formula>
    </cfRule>
  </conditionalFormatting>
  <conditionalFormatting sqref="J22">
    <cfRule type="cellIs" dxfId="1219" priority="712" operator="equal">
      <formula>0</formula>
    </cfRule>
  </conditionalFormatting>
  <conditionalFormatting sqref="J24">
    <cfRule type="cellIs" dxfId="1218" priority="711" operator="equal">
      <formula>0</formula>
    </cfRule>
  </conditionalFormatting>
  <conditionalFormatting sqref="K22">
    <cfRule type="cellIs" dxfId="1217" priority="708" operator="equal">
      <formula>0</formula>
    </cfRule>
  </conditionalFormatting>
  <conditionalFormatting sqref="K24">
    <cfRule type="cellIs" dxfId="1216" priority="706" operator="equal">
      <formula>0</formula>
    </cfRule>
  </conditionalFormatting>
  <conditionalFormatting sqref="L24">
    <cfRule type="cellIs" dxfId="1215" priority="705" operator="equal">
      <formula>0</formula>
    </cfRule>
  </conditionalFormatting>
  <conditionalFormatting sqref="K24">
    <cfRule type="cellIs" dxfId="1214" priority="704" operator="equal">
      <formula>0</formula>
    </cfRule>
  </conditionalFormatting>
  <conditionalFormatting sqref="K24">
    <cfRule type="cellIs" dxfId="1213" priority="703" operator="equal">
      <formula>0</formula>
    </cfRule>
  </conditionalFormatting>
  <conditionalFormatting sqref="I22">
    <cfRule type="cellIs" dxfId="1212" priority="701" operator="equal">
      <formula>0</formula>
    </cfRule>
  </conditionalFormatting>
  <conditionalFormatting sqref="I24">
    <cfRule type="cellIs" dxfId="1211" priority="700" operator="equal">
      <formula>0</formula>
    </cfRule>
  </conditionalFormatting>
  <conditionalFormatting sqref="I24">
    <cfRule type="cellIs" dxfId="1210" priority="699" operator="equal">
      <formula>0</formula>
    </cfRule>
  </conditionalFormatting>
  <conditionalFormatting sqref="J22">
    <cfRule type="cellIs" dxfId="1209" priority="697" operator="equal">
      <formula>0</formula>
    </cfRule>
  </conditionalFormatting>
  <conditionalFormatting sqref="J24">
    <cfRule type="cellIs" dxfId="1208" priority="695" operator="equal">
      <formula>0</formula>
    </cfRule>
  </conditionalFormatting>
  <conditionalFormatting sqref="F40:S42">
    <cfRule type="cellIs" dxfId="1207" priority="693" operator="equal">
      <formula>0</formula>
    </cfRule>
  </conditionalFormatting>
  <conditionalFormatting sqref="O40:S42">
    <cfRule type="cellIs" dxfId="1206" priority="691" operator="equal">
      <formula>0</formula>
    </cfRule>
  </conditionalFormatting>
  <conditionalFormatting sqref="O40:S42">
    <cfRule type="cellIs" dxfId="1205" priority="689" operator="equal">
      <formula>0</formula>
    </cfRule>
  </conditionalFormatting>
  <conditionalFormatting sqref="V40:V42">
    <cfRule type="cellIs" dxfId="1204" priority="687" operator="equal">
      <formula>0</formula>
    </cfRule>
  </conditionalFormatting>
  <conditionalFormatting sqref="V40:V42">
    <cfRule type="cellIs" dxfId="1203" priority="685" operator="equal">
      <formula>0</formula>
    </cfRule>
  </conditionalFormatting>
  <conditionalFormatting sqref="T42">
    <cfRule type="cellIs" dxfId="1202" priority="683" operator="equal">
      <formula>0</formula>
    </cfRule>
  </conditionalFormatting>
  <conditionalFormatting sqref="T42">
    <cfRule type="cellIs" dxfId="1201" priority="681" operator="equal">
      <formula>0</formula>
    </cfRule>
  </conditionalFormatting>
  <conditionalFormatting sqref="T41">
    <cfRule type="cellIs" dxfId="1200" priority="680" operator="greaterThan">
      <formula>0</formula>
    </cfRule>
  </conditionalFormatting>
  <conditionalFormatting sqref="T41">
    <cfRule type="cellIs" dxfId="1199" priority="678" operator="greaterThan">
      <formula>0</formula>
    </cfRule>
  </conditionalFormatting>
  <conditionalFormatting sqref="T41">
    <cfRule type="cellIs" dxfId="1198" priority="676" operator="greaterThan">
      <formula>0</formula>
    </cfRule>
  </conditionalFormatting>
  <conditionalFormatting sqref="T41">
    <cfRule type="cellIs" dxfId="1197" priority="674" operator="greaterThan">
      <formula>0</formula>
    </cfRule>
  </conditionalFormatting>
  <conditionalFormatting sqref="U42">
    <cfRule type="cellIs" dxfId="1196" priority="671" operator="equal">
      <formula>0</formula>
    </cfRule>
  </conditionalFormatting>
  <conditionalFormatting sqref="U42">
    <cfRule type="cellIs" dxfId="1195" priority="669" operator="equal">
      <formula>0</formula>
    </cfRule>
  </conditionalFormatting>
  <conditionalFormatting sqref="U41">
    <cfRule type="cellIs" dxfId="1194" priority="668" operator="greaterThan">
      <formula>0</formula>
    </cfRule>
  </conditionalFormatting>
  <conditionalFormatting sqref="U40">
    <cfRule type="cellIs" dxfId="1193" priority="667" operator="equal">
      <formula>0</formula>
    </cfRule>
  </conditionalFormatting>
  <conditionalFormatting sqref="U41">
    <cfRule type="cellIs" dxfId="1192" priority="666" operator="greaterThan">
      <formula>0</formula>
    </cfRule>
  </conditionalFormatting>
  <conditionalFormatting sqref="U40">
    <cfRule type="cellIs" dxfId="1191" priority="665" operator="equal">
      <formula>0</formula>
    </cfRule>
  </conditionalFormatting>
  <conditionalFormatting sqref="U41">
    <cfRule type="cellIs" dxfId="1190" priority="664" operator="greaterThan">
      <formula>0</formula>
    </cfRule>
  </conditionalFormatting>
  <conditionalFormatting sqref="U40">
    <cfRule type="cellIs" dxfId="1189" priority="663" operator="equal">
      <formula>0</formula>
    </cfRule>
  </conditionalFormatting>
  <conditionalFormatting sqref="U40">
    <cfRule type="cellIs" dxfId="1188" priority="659" operator="equal">
      <formula>0</formula>
    </cfRule>
  </conditionalFormatting>
  <conditionalFormatting sqref="U41">
    <cfRule type="cellIs" dxfId="1187" priority="658" operator="greaterThan">
      <formula>0</formula>
    </cfRule>
  </conditionalFormatting>
  <conditionalFormatting sqref="U40">
    <cfRule type="cellIs" dxfId="1186" priority="657" operator="equal">
      <formula>0</formula>
    </cfRule>
  </conditionalFormatting>
  <conditionalFormatting sqref="U40">
    <cfRule type="cellIs" dxfId="1185" priority="653" operator="equal">
      <formula>0</formula>
    </cfRule>
  </conditionalFormatting>
  <conditionalFormatting sqref="U42">
    <cfRule type="cellIs" dxfId="1184" priority="651" operator="equal">
      <formula>0</formula>
    </cfRule>
  </conditionalFormatting>
  <conditionalFormatting sqref="U42">
    <cfRule type="cellIs" dxfId="1183" priority="650" operator="equal">
      <formula>0</formula>
    </cfRule>
  </conditionalFormatting>
  <conditionalFormatting sqref="U42">
    <cfRule type="cellIs" dxfId="1182" priority="649" operator="equal">
      <formula>0</formula>
    </cfRule>
  </conditionalFormatting>
  <conditionalFormatting sqref="U40">
    <cfRule type="cellIs" dxfId="1181" priority="647" operator="equal">
      <formula>0</formula>
    </cfRule>
  </conditionalFormatting>
  <conditionalFormatting sqref="U40">
    <cfRule type="cellIs" dxfId="1180" priority="645" operator="equal">
      <formula>0</formula>
    </cfRule>
  </conditionalFormatting>
  <conditionalFormatting sqref="T40">
    <cfRule type="cellIs" dxfId="1179" priority="632" operator="equal">
      <formula>0</formula>
    </cfRule>
  </conditionalFormatting>
  <conditionalFormatting sqref="T40">
    <cfRule type="cellIs" dxfId="1178" priority="630" operator="equal">
      <formula>0</formula>
    </cfRule>
  </conditionalFormatting>
  <conditionalFormatting sqref="T40">
    <cfRule type="cellIs" dxfId="1177" priority="628" operator="equal">
      <formula>0</formula>
    </cfRule>
  </conditionalFormatting>
  <conditionalFormatting sqref="T40">
    <cfRule type="cellIs" dxfId="1176" priority="626" operator="equal">
      <formula>0</formula>
    </cfRule>
  </conditionalFormatting>
  <conditionalFormatting sqref="T40">
    <cfRule type="cellIs" dxfId="1175" priority="625" operator="equal">
      <formula>0</formula>
    </cfRule>
  </conditionalFormatting>
  <conditionalFormatting sqref="K32">
    <cfRule type="cellIs" dxfId="1174" priority="624" operator="greaterThan">
      <formula>0</formula>
    </cfRule>
  </conditionalFormatting>
  <conditionalFormatting sqref="K33">
    <cfRule type="cellIs" dxfId="1173" priority="623" operator="equal">
      <formula>0</formula>
    </cfRule>
  </conditionalFormatting>
  <conditionalFormatting sqref="K31">
    <cfRule type="cellIs" dxfId="1172" priority="622" operator="equal">
      <formula>0</formula>
    </cfRule>
  </conditionalFormatting>
  <conditionalFormatting sqref="H23">
    <cfRule type="cellIs" dxfId="1171" priority="621" operator="greaterThan">
      <formula>0</formula>
    </cfRule>
  </conditionalFormatting>
  <conditionalFormatting sqref="H22">
    <cfRule type="cellIs" dxfId="1170" priority="620" operator="equal">
      <formula>0</formula>
    </cfRule>
  </conditionalFormatting>
  <conditionalFormatting sqref="H24">
    <cfRule type="cellIs" dxfId="1169" priority="619" operator="equal">
      <formula>0</formula>
    </cfRule>
  </conditionalFormatting>
  <conditionalFormatting sqref="H24">
    <cfRule type="cellIs" dxfId="1168" priority="618" operator="equal">
      <formula>0</formula>
    </cfRule>
  </conditionalFormatting>
  <conditionalFormatting sqref="H22">
    <cfRule type="cellIs" dxfId="1167" priority="616" operator="equal">
      <formula>0</formula>
    </cfRule>
  </conditionalFormatting>
  <conditionalFormatting sqref="H24">
    <cfRule type="cellIs" dxfId="1166" priority="615" operator="equal">
      <formula>0</formula>
    </cfRule>
  </conditionalFormatting>
  <conditionalFormatting sqref="H24">
    <cfRule type="cellIs" dxfId="1165" priority="614" operator="equal">
      <formula>0</formula>
    </cfRule>
  </conditionalFormatting>
  <conditionalFormatting sqref="J33">
    <cfRule type="cellIs" dxfId="1164" priority="612" operator="equal">
      <formula>0</formula>
    </cfRule>
  </conditionalFormatting>
  <conditionalFormatting sqref="J31">
    <cfRule type="cellIs" dxfId="1163" priority="611" operator="equal">
      <formula>0</formula>
    </cfRule>
  </conditionalFormatting>
  <conditionalFormatting sqref="T36">
    <cfRule type="cellIs" dxfId="1162" priority="609" operator="equal">
      <formula>0</formula>
    </cfRule>
  </conditionalFormatting>
  <conditionalFormatting sqref="T36">
    <cfRule type="cellIs" dxfId="1161" priority="607" operator="equal">
      <formula>0</formula>
    </cfRule>
  </conditionalFormatting>
  <conditionalFormatting sqref="U36">
    <cfRule type="cellIs" dxfId="1160" priority="605" operator="equal">
      <formula>0</formula>
    </cfRule>
  </conditionalFormatting>
  <conditionalFormatting sqref="U36">
    <cfRule type="cellIs" dxfId="1159" priority="603" operator="equal">
      <formula>0</formula>
    </cfRule>
  </conditionalFormatting>
  <conditionalFormatting sqref="T35">
    <cfRule type="cellIs" dxfId="1158" priority="602" operator="greaterThan">
      <formula>0</formula>
    </cfRule>
  </conditionalFormatting>
  <conditionalFormatting sqref="T34">
    <cfRule type="cellIs" dxfId="1157" priority="601" operator="equal">
      <formula>0</formula>
    </cfRule>
  </conditionalFormatting>
  <conditionalFormatting sqref="T35">
    <cfRule type="cellIs" dxfId="1156" priority="600" operator="greaterThan">
      <formula>0</formula>
    </cfRule>
  </conditionalFormatting>
  <conditionalFormatting sqref="T34">
    <cfRule type="cellIs" dxfId="1155" priority="599" operator="equal">
      <formula>0</formula>
    </cfRule>
  </conditionalFormatting>
  <conditionalFormatting sqref="T35">
    <cfRule type="cellIs" dxfId="1154" priority="598" operator="greaterThan">
      <formula>0</formula>
    </cfRule>
  </conditionalFormatting>
  <conditionalFormatting sqref="T34">
    <cfRule type="cellIs" dxfId="1153" priority="597" operator="equal">
      <formula>0</formula>
    </cfRule>
  </conditionalFormatting>
  <conditionalFormatting sqref="T35">
    <cfRule type="cellIs" dxfId="1152" priority="596" operator="greaterThan">
      <formula>0</formula>
    </cfRule>
  </conditionalFormatting>
  <conditionalFormatting sqref="T34">
    <cfRule type="cellIs" dxfId="1151" priority="595" operator="equal">
      <formula>0</formula>
    </cfRule>
  </conditionalFormatting>
  <conditionalFormatting sqref="T35">
    <cfRule type="cellIs" dxfId="1150" priority="594" operator="greaterThan">
      <formula>0</formula>
    </cfRule>
  </conditionalFormatting>
  <conditionalFormatting sqref="T34">
    <cfRule type="cellIs" dxfId="1149" priority="593" operator="equal">
      <formula>0</formula>
    </cfRule>
  </conditionalFormatting>
  <conditionalFormatting sqref="T35">
    <cfRule type="cellIs" dxfId="1148" priority="592" operator="greaterThan">
      <formula>0</formula>
    </cfRule>
  </conditionalFormatting>
  <conditionalFormatting sqref="T34">
    <cfRule type="cellIs" dxfId="1147" priority="591" operator="equal">
      <formula>0</formula>
    </cfRule>
  </conditionalFormatting>
  <conditionalFormatting sqref="T35">
    <cfRule type="cellIs" dxfId="1146" priority="590" operator="greaterThan">
      <formula>0</formula>
    </cfRule>
  </conditionalFormatting>
  <conditionalFormatting sqref="T34">
    <cfRule type="cellIs" dxfId="1145" priority="589" operator="equal">
      <formula>0</formula>
    </cfRule>
  </conditionalFormatting>
  <conditionalFormatting sqref="T35">
    <cfRule type="cellIs" dxfId="1144" priority="588" operator="greaterThan">
      <formula>0</formula>
    </cfRule>
  </conditionalFormatting>
  <conditionalFormatting sqref="T34">
    <cfRule type="cellIs" dxfId="1143" priority="587" operator="equal">
      <formula>0</formula>
    </cfRule>
  </conditionalFormatting>
  <conditionalFormatting sqref="U35">
    <cfRule type="cellIs" dxfId="1142" priority="586" operator="greaterThan">
      <formula>0</formula>
    </cfRule>
  </conditionalFormatting>
  <conditionalFormatting sqref="U34">
    <cfRule type="cellIs" dxfId="1141" priority="585" operator="equal">
      <formula>0</formula>
    </cfRule>
  </conditionalFormatting>
  <conditionalFormatting sqref="U35">
    <cfRule type="cellIs" dxfId="1140" priority="584" operator="greaterThan">
      <formula>0</formula>
    </cfRule>
  </conditionalFormatting>
  <conditionalFormatting sqref="U34">
    <cfRule type="cellIs" dxfId="1139" priority="583" operator="equal">
      <formula>0</formula>
    </cfRule>
  </conditionalFormatting>
  <conditionalFormatting sqref="U35">
    <cfRule type="cellIs" dxfId="1138" priority="582" operator="greaterThan">
      <formula>0</formula>
    </cfRule>
  </conditionalFormatting>
  <conditionalFormatting sqref="U34">
    <cfRule type="cellIs" dxfId="1137" priority="581" operator="equal">
      <formula>0</formula>
    </cfRule>
  </conditionalFormatting>
  <conditionalFormatting sqref="U35">
    <cfRule type="cellIs" dxfId="1136" priority="580" operator="greaterThan">
      <formula>0</formula>
    </cfRule>
  </conditionalFormatting>
  <conditionalFormatting sqref="U34">
    <cfRule type="cellIs" dxfId="1135" priority="579" operator="equal">
      <formula>0</formula>
    </cfRule>
  </conditionalFormatting>
  <conditionalFormatting sqref="U35">
    <cfRule type="cellIs" dxfId="1134" priority="578" operator="greaterThan">
      <formula>0</formula>
    </cfRule>
  </conditionalFormatting>
  <conditionalFormatting sqref="U34">
    <cfRule type="cellIs" dxfId="1133" priority="577" operator="equal">
      <formula>0</formula>
    </cfRule>
  </conditionalFormatting>
  <conditionalFormatting sqref="U35">
    <cfRule type="cellIs" dxfId="1132" priority="576" operator="greaterThan">
      <formula>0</formula>
    </cfRule>
  </conditionalFormatting>
  <conditionalFormatting sqref="U34">
    <cfRule type="cellIs" dxfId="1131" priority="575" operator="equal">
      <formula>0</formula>
    </cfRule>
  </conditionalFormatting>
  <conditionalFormatting sqref="U34">
    <cfRule type="cellIs" dxfId="1130" priority="571" operator="equal">
      <formula>0</formula>
    </cfRule>
  </conditionalFormatting>
  <conditionalFormatting sqref="P17">
    <cfRule type="cellIs" dxfId="1129" priority="570" operator="greaterThan">
      <formula>0</formula>
    </cfRule>
  </conditionalFormatting>
  <conditionalFormatting sqref="P16">
    <cfRule type="cellIs" dxfId="1128" priority="569" operator="equal">
      <formula>0</formula>
    </cfRule>
  </conditionalFormatting>
  <conditionalFormatting sqref="P18">
    <cfRule type="cellIs" dxfId="1127" priority="566" operator="equal">
      <formula>0</formula>
    </cfRule>
  </conditionalFormatting>
  <conditionalFormatting sqref="P18">
    <cfRule type="cellIs" dxfId="1126" priority="565" operator="equal">
      <formula>0</formula>
    </cfRule>
  </conditionalFormatting>
  <conditionalFormatting sqref="Q17">
    <cfRule type="cellIs" dxfId="1125" priority="564" operator="greaterThan">
      <formula>0</formula>
    </cfRule>
  </conditionalFormatting>
  <conditionalFormatting sqref="Q16">
    <cfRule type="cellIs" dxfId="1124" priority="563" operator="equal">
      <formula>0</formula>
    </cfRule>
  </conditionalFormatting>
  <conditionalFormatting sqref="Q16">
    <cfRule type="cellIs" dxfId="1123" priority="561" operator="equal">
      <formula>0</formula>
    </cfRule>
  </conditionalFormatting>
  <conditionalFormatting sqref="Q18">
    <cfRule type="cellIs" dxfId="1122" priority="560" operator="equal">
      <formula>0</formula>
    </cfRule>
  </conditionalFormatting>
  <conditionalFormatting sqref="Q18">
    <cfRule type="cellIs" dxfId="1121" priority="559" operator="equal">
      <formula>0</formula>
    </cfRule>
  </conditionalFormatting>
  <conditionalFormatting sqref="R16">
    <cfRule type="cellIs" dxfId="1120" priority="557" operator="equal">
      <formula>0</formula>
    </cfRule>
  </conditionalFormatting>
  <conditionalFormatting sqref="R18">
    <cfRule type="cellIs" dxfId="1119" priority="554" operator="equal">
      <formula>0</formula>
    </cfRule>
  </conditionalFormatting>
  <conditionalFormatting sqref="S18">
    <cfRule type="cellIs" dxfId="1118" priority="548" operator="equal">
      <formula>0</formula>
    </cfRule>
  </conditionalFormatting>
  <conditionalFormatting sqref="P24">
    <cfRule type="cellIs" dxfId="1117" priority="546" operator="equal">
      <formula>0</formula>
    </cfRule>
  </conditionalFormatting>
  <conditionalFormatting sqref="P23">
    <cfRule type="cellIs" dxfId="1116" priority="545" operator="greaterThan">
      <formula>0</formula>
    </cfRule>
  </conditionalFormatting>
  <conditionalFormatting sqref="P22">
    <cfRule type="cellIs" dxfId="1115" priority="544" operator="equal">
      <formula>0</formula>
    </cfRule>
  </conditionalFormatting>
  <conditionalFormatting sqref="R24">
    <cfRule type="cellIs" dxfId="1114" priority="540" operator="equal">
      <formula>0</formula>
    </cfRule>
  </conditionalFormatting>
  <conditionalFormatting sqref="R23">
    <cfRule type="cellIs" dxfId="1113" priority="539" operator="greaterThan">
      <formula>0</formula>
    </cfRule>
  </conditionalFormatting>
  <conditionalFormatting sqref="R22">
    <cfRule type="cellIs" dxfId="1112" priority="538" operator="equal">
      <formula>0</formula>
    </cfRule>
  </conditionalFormatting>
  <conditionalFormatting sqref="P31">
    <cfRule type="cellIs" dxfId="1111" priority="534" operator="equal">
      <formula>0</formula>
    </cfRule>
  </conditionalFormatting>
  <conditionalFormatting sqref="P32">
    <cfRule type="cellIs" dxfId="1110" priority="533" operator="greaterThan">
      <formula>0</formula>
    </cfRule>
  </conditionalFormatting>
  <conditionalFormatting sqref="P31">
    <cfRule type="cellIs" dxfId="1109" priority="532" operator="equal">
      <formula>0</formula>
    </cfRule>
  </conditionalFormatting>
  <conditionalFormatting sqref="P31">
    <cfRule type="cellIs" dxfId="1108" priority="530" operator="equal">
      <formula>0</formula>
    </cfRule>
  </conditionalFormatting>
  <conditionalFormatting sqref="P33">
    <cfRule type="cellIs" dxfId="1107" priority="529" operator="equal">
      <formula>0</formula>
    </cfRule>
  </conditionalFormatting>
  <conditionalFormatting sqref="P33">
    <cfRule type="cellIs" dxfId="1106" priority="528" operator="equal">
      <formula>0</formula>
    </cfRule>
  </conditionalFormatting>
  <conditionalFormatting sqref="P33">
    <cfRule type="cellIs" dxfId="1105" priority="527" operator="equal">
      <formula>0</formula>
    </cfRule>
  </conditionalFormatting>
  <conditionalFormatting sqref="P33">
    <cfRule type="cellIs" dxfId="1104" priority="526" operator="equal">
      <formula>0</formula>
    </cfRule>
  </conditionalFormatting>
  <conditionalFormatting sqref="P33">
    <cfRule type="cellIs" dxfId="1103" priority="525" operator="equal">
      <formula>0</formula>
    </cfRule>
  </conditionalFormatting>
  <conditionalFormatting sqref="P33">
    <cfRule type="cellIs" dxfId="1102" priority="524" operator="equal">
      <formula>0</formula>
    </cfRule>
  </conditionalFormatting>
  <conditionalFormatting sqref="P33">
    <cfRule type="cellIs" dxfId="1101" priority="523" operator="equal">
      <formula>0</formula>
    </cfRule>
  </conditionalFormatting>
  <conditionalFormatting sqref="P33">
    <cfRule type="cellIs" dxfId="1100" priority="513" operator="equal">
      <formula>0</formula>
    </cfRule>
  </conditionalFormatting>
  <conditionalFormatting sqref="P33">
    <cfRule type="cellIs" dxfId="1099" priority="511" operator="equal">
      <formula>0</formula>
    </cfRule>
  </conditionalFormatting>
  <conditionalFormatting sqref="P33">
    <cfRule type="cellIs" dxfId="1098" priority="509" operator="equal">
      <formula>0</formula>
    </cfRule>
  </conditionalFormatting>
  <conditionalFormatting sqref="Q33">
    <cfRule type="cellIs" dxfId="1097" priority="499" operator="equal">
      <formula>0</formula>
    </cfRule>
  </conditionalFormatting>
  <conditionalFormatting sqref="Q33">
    <cfRule type="cellIs" dxfId="1096" priority="497" operator="equal">
      <formula>0</formula>
    </cfRule>
  </conditionalFormatting>
  <conditionalFormatting sqref="Q33">
    <cfRule type="cellIs" dxfId="1095" priority="495" operator="equal">
      <formula>0</formula>
    </cfRule>
  </conditionalFormatting>
  <conditionalFormatting sqref="Q33">
    <cfRule type="cellIs" dxfId="1094" priority="493" operator="equal">
      <formula>0</formula>
    </cfRule>
  </conditionalFormatting>
  <conditionalFormatting sqref="Q31">
    <cfRule type="cellIs" dxfId="1093" priority="488" operator="equal">
      <formula>0</formula>
    </cfRule>
  </conditionalFormatting>
  <conditionalFormatting sqref="Q32">
    <cfRule type="cellIs" dxfId="1092" priority="487" operator="greaterThan">
      <formula>0</formula>
    </cfRule>
  </conditionalFormatting>
  <conditionalFormatting sqref="Q31">
    <cfRule type="cellIs" dxfId="1091" priority="486" operator="equal">
      <formula>0</formula>
    </cfRule>
  </conditionalFormatting>
  <conditionalFormatting sqref="Q33">
    <cfRule type="cellIs" dxfId="1090" priority="483" operator="equal">
      <formula>0</formula>
    </cfRule>
  </conditionalFormatting>
  <conditionalFormatting sqref="Q33">
    <cfRule type="cellIs" dxfId="1089" priority="482" operator="equal">
      <formula>0</formula>
    </cfRule>
  </conditionalFormatting>
  <conditionalFormatting sqref="Q33">
    <cfRule type="cellIs" dxfId="1088" priority="480" operator="equal">
      <formula>0</formula>
    </cfRule>
  </conditionalFormatting>
  <conditionalFormatting sqref="Q33">
    <cfRule type="cellIs" dxfId="1087" priority="479" operator="equal">
      <formula>0</formula>
    </cfRule>
  </conditionalFormatting>
  <conditionalFormatting sqref="L27:M27">
    <cfRule type="cellIs" dxfId="1086" priority="476" operator="equal">
      <formula>0</formula>
    </cfRule>
  </conditionalFormatting>
  <conditionalFormatting sqref="L25:O25">
    <cfRule type="cellIs" dxfId="1085" priority="475" operator="equal">
      <formula>0</formula>
    </cfRule>
  </conditionalFormatting>
  <conditionalFormatting sqref="N25:O25">
    <cfRule type="cellIs" dxfId="1084" priority="473" operator="equal">
      <formula>0</formula>
    </cfRule>
  </conditionalFormatting>
  <conditionalFormatting sqref="N25:O25">
    <cfRule type="cellIs" dxfId="1083" priority="471" operator="equal">
      <formula>0</formula>
    </cfRule>
  </conditionalFormatting>
  <conditionalFormatting sqref="M27:O27">
    <cfRule type="cellIs" dxfId="1082" priority="466" operator="equal">
      <formula>0</formula>
    </cfRule>
  </conditionalFormatting>
  <conditionalFormatting sqref="N27">
    <cfRule type="cellIs" dxfId="1081" priority="464" operator="equal">
      <formula>0</formula>
    </cfRule>
  </conditionalFormatting>
  <conditionalFormatting sqref="M27:O27">
    <cfRule type="cellIs" dxfId="1080" priority="462" operator="equal">
      <formula>0</formula>
    </cfRule>
  </conditionalFormatting>
  <conditionalFormatting sqref="N27">
    <cfRule type="cellIs" dxfId="1079" priority="460" operator="equal">
      <formula>0</formula>
    </cfRule>
  </conditionalFormatting>
  <conditionalFormatting sqref="O27">
    <cfRule type="cellIs" dxfId="1078" priority="458" operator="equal">
      <formula>0</formula>
    </cfRule>
  </conditionalFormatting>
  <conditionalFormatting sqref="O25">
    <cfRule type="cellIs" dxfId="1077" priority="451" operator="equal">
      <formula>0</formula>
    </cfRule>
  </conditionalFormatting>
  <conditionalFormatting sqref="O26">
    <cfRule type="cellIs" dxfId="1076" priority="450" operator="greaterThan">
      <formula>0</formula>
    </cfRule>
  </conditionalFormatting>
  <conditionalFormatting sqref="O25">
    <cfRule type="cellIs" dxfId="1075" priority="449" operator="equal">
      <formula>0</formula>
    </cfRule>
  </conditionalFormatting>
  <conditionalFormatting sqref="M27">
    <cfRule type="cellIs" dxfId="1074" priority="446" operator="equal">
      <formula>0</formula>
    </cfRule>
  </conditionalFormatting>
  <conditionalFormatting sqref="M27">
    <cfRule type="cellIs" dxfId="1073" priority="445" operator="equal">
      <formula>0</formula>
    </cfRule>
  </conditionalFormatting>
  <conditionalFormatting sqref="O27">
    <cfRule type="cellIs" dxfId="1072" priority="444" operator="equal">
      <formula>0</formula>
    </cfRule>
  </conditionalFormatting>
  <conditionalFormatting sqref="O27">
    <cfRule type="cellIs" dxfId="1071" priority="443" operator="equal">
      <formula>0</formula>
    </cfRule>
  </conditionalFormatting>
  <conditionalFormatting sqref="O27">
    <cfRule type="cellIs" dxfId="1070" priority="442" operator="equal">
      <formula>0</formula>
    </cfRule>
  </conditionalFormatting>
  <conditionalFormatting sqref="O27">
    <cfRule type="cellIs" dxfId="1069" priority="441" operator="equal">
      <formula>0</formula>
    </cfRule>
  </conditionalFormatting>
  <conditionalFormatting sqref="N27">
    <cfRule type="cellIs" dxfId="1068" priority="440" operator="equal">
      <formula>0</formula>
    </cfRule>
  </conditionalFormatting>
  <conditionalFormatting sqref="N27">
    <cfRule type="cellIs" dxfId="1067" priority="439" operator="equal">
      <formula>0</formula>
    </cfRule>
  </conditionalFormatting>
  <conditionalFormatting sqref="O27">
    <cfRule type="cellIs" dxfId="1066" priority="438" operator="equal">
      <formula>0</formula>
    </cfRule>
  </conditionalFormatting>
  <conditionalFormatting sqref="O27">
    <cfRule type="cellIs" dxfId="1065" priority="437" operator="equal">
      <formula>0</formula>
    </cfRule>
  </conditionalFormatting>
  <conditionalFormatting sqref="K26">
    <cfRule type="cellIs" dxfId="1064" priority="436" operator="greaterThan">
      <formula>0</formula>
    </cfRule>
  </conditionalFormatting>
  <conditionalFormatting sqref="K27">
    <cfRule type="cellIs" dxfId="1063" priority="435" operator="equal">
      <formula>0</formula>
    </cfRule>
  </conditionalFormatting>
  <conditionalFormatting sqref="J25">
    <cfRule type="cellIs" dxfId="1062" priority="431" operator="equal">
      <formula>0</formula>
    </cfRule>
  </conditionalFormatting>
  <conditionalFormatting sqref="P26">
    <cfRule type="cellIs" dxfId="1061" priority="430" operator="greaterThan">
      <formula>0</formula>
    </cfRule>
  </conditionalFormatting>
  <conditionalFormatting sqref="P25">
    <cfRule type="cellIs" dxfId="1060" priority="429" operator="equal">
      <formula>0</formula>
    </cfRule>
  </conditionalFormatting>
  <conditionalFormatting sqref="P26">
    <cfRule type="cellIs" dxfId="1059" priority="428" operator="greaterThan">
      <formula>0</formula>
    </cfRule>
  </conditionalFormatting>
  <conditionalFormatting sqref="P25">
    <cfRule type="cellIs" dxfId="1058" priority="427" operator="equal">
      <formula>0</formula>
    </cfRule>
  </conditionalFormatting>
  <conditionalFormatting sqref="P26">
    <cfRule type="cellIs" dxfId="1057" priority="426" operator="greaterThan">
      <formula>0</formula>
    </cfRule>
  </conditionalFormatting>
  <conditionalFormatting sqref="P25">
    <cfRule type="cellIs" dxfId="1056" priority="425" operator="equal">
      <formula>0</formula>
    </cfRule>
  </conditionalFormatting>
  <conditionalFormatting sqref="P26">
    <cfRule type="cellIs" dxfId="1055" priority="424" operator="greaterThan">
      <formula>0</formula>
    </cfRule>
  </conditionalFormatting>
  <conditionalFormatting sqref="P25">
    <cfRule type="cellIs" dxfId="1054" priority="423" operator="equal">
      <formula>0</formula>
    </cfRule>
  </conditionalFormatting>
  <conditionalFormatting sqref="P27">
    <cfRule type="cellIs" dxfId="1053" priority="421" operator="equal">
      <formula>0</formula>
    </cfRule>
  </conditionalFormatting>
  <conditionalFormatting sqref="P27">
    <cfRule type="cellIs" dxfId="1052" priority="419" operator="equal">
      <formula>0</formula>
    </cfRule>
  </conditionalFormatting>
  <conditionalFormatting sqref="P27">
    <cfRule type="cellIs" dxfId="1051" priority="417" operator="equal">
      <formula>0</formula>
    </cfRule>
  </conditionalFormatting>
  <conditionalFormatting sqref="P27">
    <cfRule type="cellIs" dxfId="1050" priority="415" operator="equal">
      <formula>0</formula>
    </cfRule>
  </conditionalFormatting>
  <conditionalFormatting sqref="P26">
    <cfRule type="cellIs" dxfId="1049" priority="414" operator="greaterThan">
      <formula>0</formula>
    </cfRule>
  </conditionalFormatting>
  <conditionalFormatting sqref="P25">
    <cfRule type="cellIs" dxfId="1048" priority="413" operator="equal">
      <formula>0</formula>
    </cfRule>
  </conditionalFormatting>
  <conditionalFormatting sqref="P26">
    <cfRule type="cellIs" dxfId="1047" priority="412" operator="greaterThan">
      <formula>0</formula>
    </cfRule>
  </conditionalFormatting>
  <conditionalFormatting sqref="P25">
    <cfRule type="cellIs" dxfId="1046" priority="411" operator="equal">
      <formula>0</formula>
    </cfRule>
  </conditionalFormatting>
  <conditionalFormatting sqref="P26">
    <cfRule type="cellIs" dxfId="1045" priority="410" operator="greaterThan">
      <formula>0</formula>
    </cfRule>
  </conditionalFormatting>
  <conditionalFormatting sqref="P25">
    <cfRule type="cellIs" dxfId="1044" priority="409" operator="equal">
      <formula>0</formula>
    </cfRule>
  </conditionalFormatting>
  <conditionalFormatting sqref="P26">
    <cfRule type="cellIs" dxfId="1043" priority="408" operator="greaterThan">
      <formula>0</formula>
    </cfRule>
  </conditionalFormatting>
  <conditionalFormatting sqref="P25">
    <cfRule type="cellIs" dxfId="1042" priority="407" operator="equal">
      <formula>0</formula>
    </cfRule>
  </conditionalFormatting>
  <conditionalFormatting sqref="P27">
    <cfRule type="cellIs" dxfId="1041" priority="405" operator="equal">
      <formula>0</formula>
    </cfRule>
  </conditionalFormatting>
  <conditionalFormatting sqref="P27">
    <cfRule type="cellIs" dxfId="1040" priority="404" operator="equal">
      <formula>0</formula>
    </cfRule>
  </conditionalFormatting>
  <conditionalFormatting sqref="P27">
    <cfRule type="cellIs" dxfId="1039" priority="403" operator="equal">
      <formula>0</formula>
    </cfRule>
  </conditionalFormatting>
  <conditionalFormatting sqref="P27">
    <cfRule type="cellIs" dxfId="1038" priority="402" operator="equal">
      <formula>0</formula>
    </cfRule>
  </conditionalFormatting>
  <conditionalFormatting sqref="P27">
    <cfRule type="cellIs" dxfId="1037" priority="401" operator="equal">
      <formula>0</formula>
    </cfRule>
  </conditionalFormatting>
  <conditionalFormatting sqref="Q26">
    <cfRule type="cellIs" dxfId="1036" priority="400" operator="greaterThan">
      <formula>0</formula>
    </cfRule>
  </conditionalFormatting>
  <conditionalFormatting sqref="Q26">
    <cfRule type="cellIs" dxfId="1035" priority="398" operator="greaterThan">
      <formula>0</formula>
    </cfRule>
  </conditionalFormatting>
  <conditionalFormatting sqref="Q26">
    <cfRule type="cellIs" dxfId="1034" priority="396" operator="greaterThan">
      <formula>0</formula>
    </cfRule>
  </conditionalFormatting>
  <conditionalFormatting sqref="Q26">
    <cfRule type="cellIs" dxfId="1033" priority="394" operator="greaterThan">
      <formula>0</formula>
    </cfRule>
  </conditionalFormatting>
  <conditionalFormatting sqref="Q27">
    <cfRule type="cellIs" dxfId="1032" priority="392" operator="equal">
      <formula>0</formula>
    </cfRule>
  </conditionalFormatting>
  <conditionalFormatting sqref="Q27">
    <cfRule type="cellIs" dxfId="1031" priority="391" operator="equal">
      <formula>0</formula>
    </cfRule>
  </conditionalFormatting>
  <conditionalFormatting sqref="Q27">
    <cfRule type="cellIs" dxfId="1030" priority="390" operator="equal">
      <formula>0</formula>
    </cfRule>
  </conditionalFormatting>
  <conditionalFormatting sqref="Q27">
    <cfRule type="cellIs" dxfId="1029" priority="389" operator="equal">
      <formula>0</formula>
    </cfRule>
  </conditionalFormatting>
  <conditionalFormatting sqref="Q27">
    <cfRule type="cellIs" dxfId="1028" priority="387" operator="equal">
      <formula>0</formula>
    </cfRule>
  </conditionalFormatting>
  <conditionalFormatting sqref="Q27">
    <cfRule type="cellIs" dxfId="1027" priority="385" operator="equal">
      <formula>0</formula>
    </cfRule>
  </conditionalFormatting>
  <conditionalFormatting sqref="Q26">
    <cfRule type="cellIs" dxfId="1026" priority="384" operator="greaterThan">
      <formula>0</formula>
    </cfRule>
  </conditionalFormatting>
  <conditionalFormatting sqref="Q25">
    <cfRule type="cellIs" dxfId="1025" priority="383" operator="equal">
      <formula>0</formula>
    </cfRule>
  </conditionalFormatting>
  <conditionalFormatting sqref="Q26">
    <cfRule type="cellIs" dxfId="1024" priority="382" operator="greaterThan">
      <formula>0</formula>
    </cfRule>
  </conditionalFormatting>
  <conditionalFormatting sqref="Q25">
    <cfRule type="cellIs" dxfId="1023" priority="381" operator="equal">
      <formula>0</formula>
    </cfRule>
  </conditionalFormatting>
  <conditionalFormatting sqref="Q26">
    <cfRule type="cellIs" dxfId="1022" priority="380" operator="greaterThan">
      <formula>0</formula>
    </cfRule>
  </conditionalFormatting>
  <conditionalFormatting sqref="Q25">
    <cfRule type="cellIs" dxfId="1021" priority="379" operator="equal">
      <formula>0</formula>
    </cfRule>
  </conditionalFormatting>
  <conditionalFormatting sqref="Q26">
    <cfRule type="cellIs" dxfId="1020" priority="378" operator="greaterThan">
      <formula>0</formula>
    </cfRule>
  </conditionalFormatting>
  <conditionalFormatting sqref="Q25">
    <cfRule type="cellIs" dxfId="1019" priority="377" operator="equal">
      <formula>0</formula>
    </cfRule>
  </conditionalFormatting>
  <conditionalFormatting sqref="Q27">
    <cfRule type="cellIs" dxfId="1018" priority="375" operator="equal">
      <formula>0</formula>
    </cfRule>
  </conditionalFormatting>
  <conditionalFormatting sqref="Q27">
    <cfRule type="cellIs" dxfId="1017" priority="373" operator="equal">
      <formula>0</formula>
    </cfRule>
  </conditionalFormatting>
  <conditionalFormatting sqref="Q27">
    <cfRule type="cellIs" dxfId="1016" priority="372" operator="equal">
      <formula>0</formula>
    </cfRule>
  </conditionalFormatting>
  <conditionalFormatting sqref="Q27">
    <cfRule type="cellIs" dxfId="1015" priority="371" operator="equal">
      <formula>0</formula>
    </cfRule>
  </conditionalFormatting>
  <conditionalFormatting sqref="L30:M30">
    <cfRule type="cellIs" dxfId="1014" priority="369" operator="equal">
      <formula>0</formula>
    </cfRule>
  </conditionalFormatting>
  <conditionalFormatting sqref="M30:O30">
    <cfRule type="cellIs" dxfId="1013" priority="359" operator="equal">
      <formula>0</formula>
    </cfRule>
  </conditionalFormatting>
  <conditionalFormatting sqref="N30">
    <cfRule type="cellIs" dxfId="1012" priority="357" operator="equal">
      <formula>0</formula>
    </cfRule>
  </conditionalFormatting>
  <conditionalFormatting sqref="M30:O30">
    <cfRule type="cellIs" dxfId="1011" priority="355" operator="equal">
      <formula>0</formula>
    </cfRule>
  </conditionalFormatting>
  <conditionalFormatting sqref="N30">
    <cfRule type="cellIs" dxfId="1010" priority="353" operator="equal">
      <formula>0</formula>
    </cfRule>
  </conditionalFormatting>
  <conditionalFormatting sqref="N30:O30">
    <cfRule type="cellIs" dxfId="1009" priority="352" operator="equal">
      <formula>0</formula>
    </cfRule>
  </conditionalFormatting>
  <conditionalFormatting sqref="O30">
    <cfRule type="cellIs" dxfId="1008" priority="351" operator="equal">
      <formula>0</formula>
    </cfRule>
  </conditionalFormatting>
  <conditionalFormatting sqref="O30">
    <cfRule type="cellIs" dxfId="1007" priority="350" operator="equal">
      <formula>0</formula>
    </cfRule>
  </conditionalFormatting>
  <conditionalFormatting sqref="M28">
    <cfRule type="cellIs" dxfId="1006" priority="348" operator="equal">
      <formula>0</formula>
    </cfRule>
  </conditionalFormatting>
  <conditionalFormatting sqref="O28">
    <cfRule type="cellIs" dxfId="1005" priority="346" operator="equal">
      <formula>0</formula>
    </cfRule>
  </conditionalFormatting>
  <conditionalFormatting sqref="O28">
    <cfRule type="cellIs" dxfId="1004" priority="342" operator="equal">
      <formula>0</formula>
    </cfRule>
  </conditionalFormatting>
  <conditionalFormatting sqref="O29">
    <cfRule type="cellIs" dxfId="1003" priority="341" operator="greaterThan">
      <formula>0</formula>
    </cfRule>
  </conditionalFormatting>
  <conditionalFormatting sqref="O28">
    <cfRule type="cellIs" dxfId="1002" priority="340" operator="equal">
      <formula>0</formula>
    </cfRule>
  </conditionalFormatting>
  <conditionalFormatting sqref="M30">
    <cfRule type="cellIs" dxfId="1001" priority="339" operator="equal">
      <formula>0</formula>
    </cfRule>
  </conditionalFormatting>
  <conditionalFormatting sqref="O30">
    <cfRule type="cellIs" dxfId="1000" priority="337" operator="equal">
      <formula>0</formula>
    </cfRule>
  </conditionalFormatting>
  <conditionalFormatting sqref="O30">
    <cfRule type="cellIs" dxfId="999" priority="336" operator="equal">
      <formula>0</formula>
    </cfRule>
  </conditionalFormatting>
  <conditionalFormatting sqref="O30">
    <cfRule type="cellIs" dxfId="998" priority="334" operator="equal">
      <formula>0</formula>
    </cfRule>
  </conditionalFormatting>
  <conditionalFormatting sqref="N30">
    <cfRule type="cellIs" dxfId="997" priority="333" operator="equal">
      <formula>0</formula>
    </cfRule>
  </conditionalFormatting>
  <conditionalFormatting sqref="O30">
    <cfRule type="cellIs" dxfId="996" priority="331" operator="equal">
      <formula>0</formula>
    </cfRule>
  </conditionalFormatting>
  <conditionalFormatting sqref="O30">
    <cfRule type="cellIs" dxfId="995" priority="330" operator="equal">
      <formula>0</formula>
    </cfRule>
  </conditionalFormatting>
  <conditionalFormatting sqref="K30">
    <cfRule type="cellIs" dxfId="994" priority="328" operator="equal">
      <formula>0</formula>
    </cfRule>
  </conditionalFormatting>
  <conditionalFormatting sqref="K28">
    <cfRule type="cellIs" dxfId="993" priority="327" operator="equal">
      <formula>0</formula>
    </cfRule>
  </conditionalFormatting>
  <conditionalFormatting sqref="J30">
    <cfRule type="cellIs" dxfId="992" priority="325" operator="equal">
      <formula>0</formula>
    </cfRule>
  </conditionalFormatting>
  <conditionalFormatting sqref="J28">
    <cfRule type="cellIs" dxfId="991" priority="324" operator="equal">
      <formula>0</formula>
    </cfRule>
  </conditionalFormatting>
  <conditionalFormatting sqref="P29">
    <cfRule type="cellIs" dxfId="990" priority="323" operator="greaterThan">
      <formula>0</formula>
    </cfRule>
  </conditionalFormatting>
  <conditionalFormatting sqref="P28">
    <cfRule type="cellIs" dxfId="989" priority="322" operator="equal">
      <formula>0</formula>
    </cfRule>
  </conditionalFormatting>
  <conditionalFormatting sqref="P29">
    <cfRule type="cellIs" dxfId="988" priority="321" operator="greaterThan">
      <formula>0</formula>
    </cfRule>
  </conditionalFormatting>
  <conditionalFormatting sqref="P28">
    <cfRule type="cellIs" dxfId="987" priority="320" operator="equal">
      <formula>0</formula>
    </cfRule>
  </conditionalFormatting>
  <conditionalFormatting sqref="P29">
    <cfRule type="cellIs" dxfId="986" priority="319" operator="greaterThan">
      <formula>0</formula>
    </cfRule>
  </conditionalFormatting>
  <conditionalFormatting sqref="P28">
    <cfRule type="cellIs" dxfId="985" priority="318" operator="equal">
      <formula>0</formula>
    </cfRule>
  </conditionalFormatting>
  <conditionalFormatting sqref="P29">
    <cfRule type="cellIs" dxfId="984" priority="317" operator="greaterThan">
      <formula>0</formula>
    </cfRule>
  </conditionalFormatting>
  <conditionalFormatting sqref="P28">
    <cfRule type="cellIs" dxfId="983" priority="316" operator="equal">
      <formula>0</formula>
    </cfRule>
  </conditionalFormatting>
  <conditionalFormatting sqref="P30">
    <cfRule type="cellIs" dxfId="982" priority="314" operator="equal">
      <formula>0</formula>
    </cfRule>
  </conditionalFormatting>
  <conditionalFormatting sqref="P30">
    <cfRule type="cellIs" dxfId="981" priority="312" operator="equal">
      <formula>0</formula>
    </cfRule>
  </conditionalFormatting>
  <conditionalFormatting sqref="P30">
    <cfRule type="cellIs" dxfId="980" priority="310" operator="equal">
      <formula>0</formula>
    </cfRule>
  </conditionalFormatting>
  <conditionalFormatting sqref="P30">
    <cfRule type="cellIs" dxfId="979" priority="308" operator="equal">
      <formula>0</formula>
    </cfRule>
  </conditionalFormatting>
  <conditionalFormatting sqref="P29">
    <cfRule type="cellIs" dxfId="978" priority="307" operator="greaterThan">
      <formula>0</formula>
    </cfRule>
  </conditionalFormatting>
  <conditionalFormatting sqref="P28">
    <cfRule type="cellIs" dxfId="977" priority="306" operator="equal">
      <formula>0</formula>
    </cfRule>
  </conditionalFormatting>
  <conditionalFormatting sqref="P28">
    <cfRule type="cellIs" dxfId="976" priority="302" operator="equal">
      <formula>0</formula>
    </cfRule>
  </conditionalFormatting>
  <conditionalFormatting sqref="P29">
    <cfRule type="cellIs" dxfId="975" priority="301" operator="greaterThan">
      <formula>0</formula>
    </cfRule>
  </conditionalFormatting>
  <conditionalFormatting sqref="P28">
    <cfRule type="cellIs" dxfId="974" priority="300" operator="equal">
      <formula>0</formula>
    </cfRule>
  </conditionalFormatting>
  <conditionalFormatting sqref="P30">
    <cfRule type="cellIs" dxfId="973" priority="299" operator="equal">
      <formula>0</formula>
    </cfRule>
  </conditionalFormatting>
  <conditionalFormatting sqref="P30">
    <cfRule type="cellIs" dxfId="972" priority="298" operator="equal">
      <formula>0</formula>
    </cfRule>
  </conditionalFormatting>
  <conditionalFormatting sqref="P30">
    <cfRule type="cellIs" dxfId="971" priority="297" operator="equal">
      <formula>0</formula>
    </cfRule>
  </conditionalFormatting>
  <conditionalFormatting sqref="P30">
    <cfRule type="cellIs" dxfId="970" priority="296" operator="equal">
      <formula>0</formula>
    </cfRule>
  </conditionalFormatting>
  <conditionalFormatting sqref="P30">
    <cfRule type="cellIs" dxfId="969" priority="295" operator="equal">
      <formula>0</formula>
    </cfRule>
  </conditionalFormatting>
  <conditionalFormatting sqref="P30">
    <cfRule type="cellIs" dxfId="968" priority="294" operator="equal">
      <formula>0</formula>
    </cfRule>
  </conditionalFormatting>
  <conditionalFormatting sqref="Q28">
    <cfRule type="cellIs" dxfId="967" priority="292" operator="equal">
      <formula>0</formula>
    </cfRule>
  </conditionalFormatting>
  <conditionalFormatting sqref="Q30">
    <cfRule type="cellIs" dxfId="966" priority="285" operator="equal">
      <formula>0</formula>
    </cfRule>
  </conditionalFormatting>
  <conditionalFormatting sqref="Q30">
    <cfRule type="cellIs" dxfId="965" priority="283" operator="equal">
      <formula>0</formula>
    </cfRule>
  </conditionalFormatting>
  <conditionalFormatting sqref="Q30">
    <cfRule type="cellIs" dxfId="964" priority="281" operator="equal">
      <formula>0</formula>
    </cfRule>
  </conditionalFormatting>
  <conditionalFormatting sqref="Q30">
    <cfRule type="cellIs" dxfId="963" priority="279" operator="equal">
      <formula>0</formula>
    </cfRule>
  </conditionalFormatting>
  <conditionalFormatting sqref="Q30">
    <cfRule type="cellIs" dxfId="962" priority="269" operator="equal">
      <formula>0</formula>
    </cfRule>
  </conditionalFormatting>
  <conditionalFormatting sqref="Q30">
    <cfRule type="cellIs" dxfId="961" priority="267" operator="equal">
      <formula>0</formula>
    </cfRule>
  </conditionalFormatting>
  <conditionalFormatting sqref="Q30">
    <cfRule type="cellIs" dxfId="960" priority="265" operator="equal">
      <formula>0</formula>
    </cfRule>
  </conditionalFormatting>
  <conditionalFormatting sqref="S36">
    <cfRule type="cellIs" dxfId="959" priority="263" operator="equal">
      <formula>0</formula>
    </cfRule>
  </conditionalFormatting>
  <conditionalFormatting sqref="S36">
    <cfRule type="cellIs" dxfId="958" priority="261" operator="equal">
      <formula>0</formula>
    </cfRule>
  </conditionalFormatting>
  <conditionalFormatting sqref="S34">
    <cfRule type="cellIs" dxfId="957" priority="256" operator="equal">
      <formula>0</formula>
    </cfRule>
  </conditionalFormatting>
  <conditionalFormatting sqref="S35">
    <cfRule type="cellIs" dxfId="956" priority="255" operator="greaterThan">
      <formula>0</formula>
    </cfRule>
  </conditionalFormatting>
  <conditionalFormatting sqref="S34">
    <cfRule type="cellIs" dxfId="955" priority="254" operator="equal">
      <formula>0</formula>
    </cfRule>
  </conditionalFormatting>
  <conditionalFormatting sqref="S34">
    <cfRule type="cellIs" dxfId="954" priority="250" operator="equal">
      <formula>0</formula>
    </cfRule>
  </conditionalFormatting>
  <conditionalFormatting sqref="S35">
    <cfRule type="cellIs" dxfId="953" priority="249" operator="greaterThan">
      <formula>0</formula>
    </cfRule>
  </conditionalFormatting>
  <conditionalFormatting sqref="S34">
    <cfRule type="cellIs" dxfId="952" priority="248" operator="equal">
      <formula>0</formula>
    </cfRule>
  </conditionalFormatting>
  <conditionalFormatting sqref="S34">
    <cfRule type="cellIs" dxfId="951" priority="244" operator="equal">
      <formula>0</formula>
    </cfRule>
  </conditionalFormatting>
  <conditionalFormatting sqref="S36">
    <cfRule type="cellIs" dxfId="950" priority="243" operator="equal">
      <formula>0</formula>
    </cfRule>
  </conditionalFormatting>
  <conditionalFormatting sqref="S36">
    <cfRule type="cellIs" dxfId="949" priority="242" operator="equal">
      <formula>0</formula>
    </cfRule>
  </conditionalFormatting>
  <conditionalFormatting sqref="S36">
    <cfRule type="cellIs" dxfId="948" priority="241" operator="equal">
      <formula>0</formula>
    </cfRule>
  </conditionalFormatting>
  <conditionalFormatting sqref="S36">
    <cfRule type="cellIs" dxfId="947" priority="240" operator="equal">
      <formula>0</formula>
    </cfRule>
  </conditionalFormatting>
  <conditionalFormatting sqref="S34">
    <cfRule type="cellIs" dxfId="946" priority="238" operator="equal">
      <formula>0</formula>
    </cfRule>
  </conditionalFormatting>
  <conditionalFormatting sqref="S35">
    <cfRule type="cellIs" dxfId="945" priority="237" operator="greaterThan">
      <formula>0</formula>
    </cfRule>
  </conditionalFormatting>
  <conditionalFormatting sqref="S34">
    <cfRule type="cellIs" dxfId="944" priority="236" operator="equal">
      <formula>0</formula>
    </cfRule>
  </conditionalFormatting>
  <conditionalFormatting sqref="S35">
    <cfRule type="cellIs" dxfId="943" priority="235" operator="greaterThan">
      <formula>0</formula>
    </cfRule>
  </conditionalFormatting>
  <conditionalFormatting sqref="S34">
    <cfRule type="cellIs" dxfId="942" priority="234" operator="equal">
      <formula>0</formula>
    </cfRule>
  </conditionalFormatting>
  <conditionalFormatting sqref="S35">
    <cfRule type="cellIs" dxfId="941" priority="233" operator="greaterThan">
      <formula>0</formula>
    </cfRule>
  </conditionalFormatting>
  <conditionalFormatting sqref="S34">
    <cfRule type="cellIs" dxfId="940" priority="232" operator="equal">
      <formula>0</formula>
    </cfRule>
  </conditionalFormatting>
  <conditionalFormatting sqref="S35">
    <cfRule type="cellIs" dxfId="939" priority="231" operator="greaterThan">
      <formula>0</formula>
    </cfRule>
  </conditionalFormatting>
  <conditionalFormatting sqref="S34">
    <cfRule type="cellIs" dxfId="938" priority="230" operator="equal">
      <formula>0</formula>
    </cfRule>
  </conditionalFormatting>
  <conditionalFormatting sqref="S35">
    <cfRule type="cellIs" dxfId="937" priority="229" operator="greaterThan">
      <formula>0</formula>
    </cfRule>
  </conditionalFormatting>
  <conditionalFormatting sqref="S34">
    <cfRule type="cellIs" dxfId="936" priority="228" operator="equal">
      <formula>0</formula>
    </cfRule>
  </conditionalFormatting>
  <conditionalFormatting sqref="S35">
    <cfRule type="cellIs" dxfId="935" priority="227" operator="greaterThan">
      <formula>0</formula>
    </cfRule>
  </conditionalFormatting>
  <conditionalFormatting sqref="S34">
    <cfRule type="cellIs" dxfId="934" priority="226" operator="equal">
      <formula>0</formula>
    </cfRule>
  </conditionalFormatting>
  <conditionalFormatting sqref="S35">
    <cfRule type="cellIs" dxfId="933" priority="225" operator="greaterThan">
      <formula>0</formula>
    </cfRule>
  </conditionalFormatting>
  <conditionalFormatting sqref="S34">
    <cfRule type="cellIs" dxfId="932" priority="224" operator="equal">
      <formula>0</formula>
    </cfRule>
  </conditionalFormatting>
  <conditionalFormatting sqref="R36">
    <cfRule type="cellIs" dxfId="931" priority="222" operator="equal">
      <formula>0</formula>
    </cfRule>
  </conditionalFormatting>
  <conditionalFormatting sqref="R36">
    <cfRule type="cellIs" dxfId="930" priority="220" operator="equal">
      <formula>0</formula>
    </cfRule>
  </conditionalFormatting>
  <conditionalFormatting sqref="R34">
    <cfRule type="cellIs" dxfId="929" priority="216" operator="equal">
      <formula>0</formula>
    </cfRule>
  </conditionalFormatting>
  <conditionalFormatting sqref="R35">
    <cfRule type="cellIs" dxfId="928" priority="215" operator="greaterThan">
      <formula>0</formula>
    </cfRule>
  </conditionalFormatting>
  <conditionalFormatting sqref="R34">
    <cfRule type="cellIs" dxfId="927" priority="214" operator="equal">
      <formula>0</formula>
    </cfRule>
  </conditionalFormatting>
  <conditionalFormatting sqref="R34">
    <cfRule type="cellIs" dxfId="926" priority="212" operator="equal">
      <formula>0</formula>
    </cfRule>
  </conditionalFormatting>
  <conditionalFormatting sqref="R34">
    <cfRule type="cellIs" dxfId="925" priority="210" operator="equal">
      <formula>0</formula>
    </cfRule>
  </conditionalFormatting>
  <conditionalFormatting sqref="R34">
    <cfRule type="cellIs" dxfId="924" priority="208" operator="equal">
      <formula>0</formula>
    </cfRule>
  </conditionalFormatting>
  <conditionalFormatting sqref="R34">
    <cfRule type="cellIs" dxfId="923" priority="206" operator="equal">
      <formula>0</formula>
    </cfRule>
  </conditionalFormatting>
  <conditionalFormatting sqref="R36">
    <cfRule type="cellIs" dxfId="922" priority="203" operator="equal">
      <formula>0</formula>
    </cfRule>
  </conditionalFormatting>
  <conditionalFormatting sqref="R36">
    <cfRule type="cellIs" dxfId="921" priority="201" operator="equal">
      <formula>0</formula>
    </cfRule>
  </conditionalFormatting>
  <conditionalFormatting sqref="S24">
    <cfRule type="cellIs" dxfId="920" priority="183" operator="equal">
      <formula>0</formula>
    </cfRule>
  </conditionalFormatting>
  <conditionalFormatting sqref="S23">
    <cfRule type="cellIs" dxfId="919" priority="182" operator="greaterThan">
      <formula>0</formula>
    </cfRule>
  </conditionalFormatting>
  <conditionalFormatting sqref="S22">
    <cfRule type="cellIs" dxfId="918" priority="181" operator="equal">
      <formula>0</formula>
    </cfRule>
  </conditionalFormatting>
  <conditionalFormatting sqref="R26">
    <cfRule type="cellIs" dxfId="917" priority="180" operator="greaterThan">
      <formula>0</formula>
    </cfRule>
  </conditionalFormatting>
  <conditionalFormatting sqref="R25">
    <cfRule type="cellIs" dxfId="916" priority="179" operator="equal">
      <formula>0</formula>
    </cfRule>
  </conditionalFormatting>
  <conditionalFormatting sqref="R26">
    <cfRule type="cellIs" dxfId="915" priority="178" operator="greaterThan">
      <formula>0</formula>
    </cfRule>
  </conditionalFormatting>
  <conditionalFormatting sqref="R25">
    <cfRule type="cellIs" dxfId="914" priority="177" operator="equal">
      <formula>0</formula>
    </cfRule>
  </conditionalFormatting>
  <conditionalFormatting sqref="R26">
    <cfRule type="cellIs" dxfId="913" priority="176" operator="greaterThan">
      <formula>0</formula>
    </cfRule>
  </conditionalFormatting>
  <conditionalFormatting sqref="R25">
    <cfRule type="cellIs" dxfId="912" priority="175" operator="equal">
      <formula>0</formula>
    </cfRule>
  </conditionalFormatting>
  <conditionalFormatting sqref="R26">
    <cfRule type="cellIs" dxfId="911" priority="174" operator="greaterThan">
      <formula>0</formula>
    </cfRule>
  </conditionalFormatting>
  <conditionalFormatting sqref="R25">
    <cfRule type="cellIs" dxfId="910" priority="173" operator="equal">
      <formula>0</formula>
    </cfRule>
  </conditionalFormatting>
  <conditionalFormatting sqref="R27">
    <cfRule type="cellIs" dxfId="909" priority="171" operator="equal">
      <formula>0</formula>
    </cfRule>
  </conditionalFormatting>
  <conditionalFormatting sqref="R27">
    <cfRule type="cellIs" dxfId="908" priority="170" operator="equal">
      <formula>0</formula>
    </cfRule>
  </conditionalFormatting>
  <conditionalFormatting sqref="R27">
    <cfRule type="cellIs" dxfId="907" priority="168" operator="equal">
      <formula>0</formula>
    </cfRule>
  </conditionalFormatting>
  <conditionalFormatting sqref="R27">
    <cfRule type="cellIs" dxfId="906" priority="167" operator="equal">
      <formula>0</formula>
    </cfRule>
  </conditionalFormatting>
  <conditionalFormatting sqref="R27">
    <cfRule type="cellIs" dxfId="905" priority="165" operator="equal">
      <formula>0</formula>
    </cfRule>
  </conditionalFormatting>
  <conditionalFormatting sqref="R25">
    <cfRule type="cellIs" dxfId="904" priority="161" operator="equal">
      <formula>0</formula>
    </cfRule>
  </conditionalFormatting>
  <conditionalFormatting sqref="R26">
    <cfRule type="cellIs" dxfId="903" priority="160" operator="greaterThan">
      <formula>0</formula>
    </cfRule>
  </conditionalFormatting>
  <conditionalFormatting sqref="R25">
    <cfRule type="cellIs" dxfId="902" priority="159" operator="equal">
      <formula>0</formula>
    </cfRule>
  </conditionalFormatting>
  <conditionalFormatting sqref="R25">
    <cfRule type="cellIs" dxfId="901" priority="157" operator="equal">
      <formula>0</formula>
    </cfRule>
  </conditionalFormatting>
  <conditionalFormatting sqref="R27">
    <cfRule type="cellIs" dxfId="900" priority="156" operator="equal">
      <formula>0</formula>
    </cfRule>
  </conditionalFormatting>
  <conditionalFormatting sqref="R27">
    <cfRule type="cellIs" dxfId="899" priority="155" operator="equal">
      <formula>0</formula>
    </cfRule>
  </conditionalFormatting>
  <conditionalFormatting sqref="R27">
    <cfRule type="cellIs" dxfId="898" priority="154" operator="equal">
      <formula>0</formula>
    </cfRule>
  </conditionalFormatting>
  <conditionalFormatting sqref="R27">
    <cfRule type="cellIs" dxfId="897" priority="153" operator="equal">
      <formula>0</formula>
    </cfRule>
  </conditionalFormatting>
  <conditionalFormatting sqref="R27">
    <cfRule type="cellIs" dxfId="896" priority="152" operator="equal">
      <formula>0</formula>
    </cfRule>
  </conditionalFormatting>
  <conditionalFormatting sqref="S27">
    <cfRule type="cellIs" dxfId="895" priority="142" operator="equal">
      <formula>0</formula>
    </cfRule>
  </conditionalFormatting>
  <conditionalFormatting sqref="S27">
    <cfRule type="cellIs" dxfId="894" priority="140" operator="equal">
      <formula>0</formula>
    </cfRule>
  </conditionalFormatting>
  <conditionalFormatting sqref="S27">
    <cfRule type="cellIs" dxfId="893" priority="138" operator="equal">
      <formula>0</formula>
    </cfRule>
  </conditionalFormatting>
  <conditionalFormatting sqref="S27">
    <cfRule type="cellIs" dxfId="892" priority="136" operator="equal">
      <formula>0</formula>
    </cfRule>
  </conditionalFormatting>
  <conditionalFormatting sqref="S25">
    <cfRule type="cellIs" dxfId="891" priority="133" operator="equal">
      <formula>0</formula>
    </cfRule>
  </conditionalFormatting>
  <conditionalFormatting sqref="S26">
    <cfRule type="cellIs" dxfId="890" priority="132" operator="greaterThan">
      <formula>0</formula>
    </cfRule>
  </conditionalFormatting>
  <conditionalFormatting sqref="S25">
    <cfRule type="cellIs" dxfId="889" priority="131" operator="equal">
      <formula>0</formula>
    </cfRule>
  </conditionalFormatting>
  <conditionalFormatting sqref="S25">
    <cfRule type="cellIs" dxfId="888" priority="127" operator="equal">
      <formula>0</formula>
    </cfRule>
  </conditionalFormatting>
  <conditionalFormatting sqref="S27">
    <cfRule type="cellIs" dxfId="887" priority="126" operator="equal">
      <formula>0</formula>
    </cfRule>
  </conditionalFormatting>
  <conditionalFormatting sqref="S27">
    <cfRule type="cellIs" dxfId="886" priority="125" operator="equal">
      <formula>0</formula>
    </cfRule>
  </conditionalFormatting>
  <conditionalFormatting sqref="S27">
    <cfRule type="cellIs" dxfId="885" priority="124" operator="equal">
      <formula>0</formula>
    </cfRule>
  </conditionalFormatting>
  <conditionalFormatting sqref="S27">
    <cfRule type="cellIs" dxfId="884" priority="123" operator="equal">
      <formula>0</formula>
    </cfRule>
  </conditionalFormatting>
  <conditionalFormatting sqref="S27">
    <cfRule type="cellIs" dxfId="883" priority="122" operator="equal">
      <formula>0</formula>
    </cfRule>
  </conditionalFormatting>
  <conditionalFormatting sqref="S27">
    <cfRule type="cellIs" dxfId="882" priority="121" operator="equal">
      <formula>0</formula>
    </cfRule>
  </conditionalFormatting>
  <conditionalFormatting sqref="R28">
    <cfRule type="cellIs" dxfId="881" priority="119" operator="equal">
      <formula>0</formula>
    </cfRule>
  </conditionalFormatting>
  <conditionalFormatting sqref="R29">
    <cfRule type="cellIs" dxfId="880" priority="118" operator="greaterThan">
      <formula>0</formula>
    </cfRule>
  </conditionalFormatting>
  <conditionalFormatting sqref="R28">
    <cfRule type="cellIs" dxfId="879" priority="117" operator="equal">
      <formula>0</formula>
    </cfRule>
  </conditionalFormatting>
  <conditionalFormatting sqref="R29">
    <cfRule type="cellIs" dxfId="878" priority="116" operator="greaterThan">
      <formula>0</formula>
    </cfRule>
  </conditionalFormatting>
  <conditionalFormatting sqref="R28">
    <cfRule type="cellIs" dxfId="877" priority="115" operator="equal">
      <formula>0</formula>
    </cfRule>
  </conditionalFormatting>
  <conditionalFormatting sqref="R29">
    <cfRule type="cellIs" dxfId="876" priority="114" operator="greaterThan">
      <formula>0</formula>
    </cfRule>
  </conditionalFormatting>
  <conditionalFormatting sqref="R28">
    <cfRule type="cellIs" dxfId="875" priority="113" operator="equal">
      <formula>0</formula>
    </cfRule>
  </conditionalFormatting>
  <conditionalFormatting sqref="R30">
    <cfRule type="cellIs" dxfId="874" priority="111" operator="equal">
      <formula>0</formula>
    </cfRule>
  </conditionalFormatting>
  <conditionalFormatting sqref="R30">
    <cfRule type="cellIs" dxfId="873" priority="109" operator="equal">
      <formula>0</formula>
    </cfRule>
  </conditionalFormatting>
  <conditionalFormatting sqref="R30">
    <cfRule type="cellIs" dxfId="872" priority="107" operator="equal">
      <formula>0</formula>
    </cfRule>
  </conditionalFormatting>
  <conditionalFormatting sqref="R30">
    <cfRule type="cellIs" dxfId="871" priority="105" operator="equal">
      <formula>0</formula>
    </cfRule>
  </conditionalFormatting>
  <conditionalFormatting sqref="R29">
    <cfRule type="cellIs" dxfId="870" priority="104" operator="greaterThan">
      <formula>0</formula>
    </cfRule>
  </conditionalFormatting>
  <conditionalFormatting sqref="R28">
    <cfRule type="cellIs" dxfId="869" priority="103" operator="equal">
      <formula>0</formula>
    </cfRule>
  </conditionalFormatting>
  <conditionalFormatting sqref="R29">
    <cfRule type="cellIs" dxfId="868" priority="102" operator="greaterThan">
      <formula>0</formula>
    </cfRule>
  </conditionalFormatting>
  <conditionalFormatting sqref="R28">
    <cfRule type="cellIs" dxfId="867" priority="101" operator="equal">
      <formula>0</formula>
    </cfRule>
  </conditionalFormatting>
  <conditionalFormatting sqref="R29">
    <cfRule type="cellIs" dxfId="866" priority="100" operator="greaterThan">
      <formula>0</formula>
    </cfRule>
  </conditionalFormatting>
  <conditionalFormatting sqref="R28">
    <cfRule type="cellIs" dxfId="865" priority="99" operator="equal">
      <formula>0</formula>
    </cfRule>
  </conditionalFormatting>
  <conditionalFormatting sqref="R29">
    <cfRule type="cellIs" dxfId="864" priority="98" operator="greaterThan">
      <formula>0</formula>
    </cfRule>
  </conditionalFormatting>
  <conditionalFormatting sqref="R28">
    <cfRule type="cellIs" dxfId="863" priority="97" operator="equal">
      <formula>0</formula>
    </cfRule>
  </conditionalFormatting>
  <conditionalFormatting sqref="R30">
    <cfRule type="cellIs" dxfId="862" priority="95" operator="equal">
      <formula>0</formula>
    </cfRule>
  </conditionalFormatting>
  <conditionalFormatting sqref="R30">
    <cfRule type="cellIs" dxfId="861" priority="93" operator="equal">
      <formula>0</formula>
    </cfRule>
  </conditionalFormatting>
  <conditionalFormatting sqref="R30">
    <cfRule type="cellIs" dxfId="860" priority="91" operator="equal">
      <formula>0</formula>
    </cfRule>
  </conditionalFormatting>
  <conditionalFormatting sqref="S29">
    <cfRule type="cellIs" dxfId="859" priority="90" operator="greaterThan">
      <formula>0</formula>
    </cfRule>
  </conditionalFormatting>
  <conditionalFormatting sqref="S28">
    <cfRule type="cellIs" dxfId="858" priority="89" operator="equal">
      <formula>0</formula>
    </cfRule>
  </conditionalFormatting>
  <conditionalFormatting sqref="S29">
    <cfRule type="cellIs" dxfId="857" priority="88" operator="greaterThan">
      <formula>0</formula>
    </cfRule>
  </conditionalFormatting>
  <conditionalFormatting sqref="S28">
    <cfRule type="cellIs" dxfId="856" priority="87" operator="equal">
      <formula>0</formula>
    </cfRule>
  </conditionalFormatting>
  <conditionalFormatting sqref="S29">
    <cfRule type="cellIs" dxfId="855" priority="86" operator="greaterThan">
      <formula>0</formula>
    </cfRule>
  </conditionalFormatting>
  <conditionalFormatting sqref="S28">
    <cfRule type="cellIs" dxfId="854" priority="85" operator="equal">
      <formula>0</formula>
    </cfRule>
  </conditionalFormatting>
  <conditionalFormatting sqref="S30">
    <cfRule type="cellIs" dxfId="853" priority="82" operator="equal">
      <formula>0</formula>
    </cfRule>
  </conditionalFormatting>
  <conditionalFormatting sqref="S30">
    <cfRule type="cellIs" dxfId="852" priority="81" operator="equal">
      <formula>0</formula>
    </cfRule>
  </conditionalFormatting>
  <conditionalFormatting sqref="S30">
    <cfRule type="cellIs" dxfId="851" priority="79" operator="equal">
      <formula>0</formula>
    </cfRule>
  </conditionalFormatting>
  <conditionalFormatting sqref="S30">
    <cfRule type="cellIs" dxfId="850" priority="78" operator="equal">
      <formula>0</formula>
    </cfRule>
  </conditionalFormatting>
  <conditionalFormatting sqref="S30">
    <cfRule type="cellIs" dxfId="849" priority="76" operator="equal">
      <formula>0</formula>
    </cfRule>
  </conditionalFormatting>
  <conditionalFormatting sqref="S30">
    <cfRule type="cellIs" dxfId="848" priority="75" operator="equal">
      <formula>0</formula>
    </cfRule>
  </conditionalFormatting>
  <conditionalFormatting sqref="S29">
    <cfRule type="cellIs" dxfId="847" priority="74" operator="greaterThan">
      <formula>0</formula>
    </cfRule>
  </conditionalFormatting>
  <conditionalFormatting sqref="S28">
    <cfRule type="cellIs" dxfId="846" priority="73" operator="equal">
      <formula>0</formula>
    </cfRule>
  </conditionalFormatting>
  <conditionalFormatting sqref="S28">
    <cfRule type="cellIs" dxfId="845" priority="71" operator="equal">
      <formula>0</formula>
    </cfRule>
  </conditionalFormatting>
  <conditionalFormatting sqref="S28">
    <cfRule type="cellIs" dxfId="844" priority="69" operator="equal">
      <formula>0</formula>
    </cfRule>
  </conditionalFormatting>
  <conditionalFormatting sqref="S28">
    <cfRule type="cellIs" dxfId="843" priority="67" operator="equal">
      <formula>0</formula>
    </cfRule>
  </conditionalFormatting>
  <conditionalFormatting sqref="S30">
    <cfRule type="cellIs" dxfId="842" priority="66" operator="equal">
      <formula>0</formula>
    </cfRule>
  </conditionalFormatting>
  <conditionalFormatting sqref="S30">
    <cfRule type="cellIs" dxfId="841" priority="64" operator="equal">
      <formula>0</formula>
    </cfRule>
  </conditionalFormatting>
  <conditionalFormatting sqref="S30">
    <cfRule type="cellIs" dxfId="840" priority="62" operator="equal">
      <formula>0</formula>
    </cfRule>
  </conditionalFormatting>
  <conditionalFormatting sqref="R33">
    <cfRule type="cellIs" dxfId="839" priority="52" operator="equal">
      <formula>0</formula>
    </cfRule>
  </conditionalFormatting>
  <conditionalFormatting sqref="R33">
    <cfRule type="cellIs" dxfId="838" priority="50" operator="equal">
      <formula>0</formula>
    </cfRule>
  </conditionalFormatting>
  <conditionalFormatting sqref="R33">
    <cfRule type="cellIs" dxfId="837" priority="48" operator="equal">
      <formula>0</formula>
    </cfRule>
  </conditionalFormatting>
  <conditionalFormatting sqref="R33">
    <cfRule type="cellIs" dxfId="836" priority="47" operator="equal">
      <formula>0</formula>
    </cfRule>
  </conditionalFormatting>
  <conditionalFormatting sqref="R33">
    <cfRule type="cellIs" dxfId="835" priority="45" operator="equal">
      <formula>0</formula>
    </cfRule>
  </conditionalFormatting>
  <conditionalFormatting sqref="R31">
    <cfRule type="cellIs" dxfId="834" priority="41" operator="equal">
      <formula>0</formula>
    </cfRule>
  </conditionalFormatting>
  <conditionalFormatting sqref="R31">
    <cfRule type="cellIs" dxfId="833" priority="39" operator="equal">
      <formula>0</formula>
    </cfRule>
  </conditionalFormatting>
  <conditionalFormatting sqref="R31">
    <cfRule type="cellIs" dxfId="832" priority="37" operator="equal">
      <formula>0</formula>
    </cfRule>
  </conditionalFormatting>
  <conditionalFormatting sqref="R33">
    <cfRule type="cellIs" dxfId="831" priority="36" operator="equal">
      <formula>0</formula>
    </cfRule>
  </conditionalFormatting>
  <conditionalFormatting sqref="R33">
    <cfRule type="cellIs" dxfId="830" priority="35" operator="equal">
      <formula>0</formula>
    </cfRule>
  </conditionalFormatting>
  <conditionalFormatting sqref="R33">
    <cfRule type="cellIs" dxfId="829" priority="34" operator="equal">
      <formula>0</formula>
    </cfRule>
  </conditionalFormatting>
  <conditionalFormatting sqref="R33">
    <cfRule type="cellIs" dxfId="828" priority="33" operator="equal">
      <formula>0</formula>
    </cfRule>
  </conditionalFormatting>
  <conditionalFormatting sqref="R33">
    <cfRule type="cellIs" dxfId="827" priority="31" operator="equal">
      <formula>0</formula>
    </cfRule>
  </conditionalFormatting>
  <conditionalFormatting sqref="S32">
    <cfRule type="cellIs" dxfId="826" priority="30" operator="greaterThan">
      <formula>0</formula>
    </cfRule>
  </conditionalFormatting>
  <conditionalFormatting sqref="S31">
    <cfRule type="cellIs" dxfId="825" priority="29" operator="equal">
      <formula>0</formula>
    </cfRule>
  </conditionalFormatting>
  <conditionalFormatting sqref="S32">
    <cfRule type="cellIs" dxfId="824" priority="28" operator="greaterThan">
      <formula>0</formula>
    </cfRule>
  </conditionalFormatting>
  <conditionalFormatting sqref="S31">
    <cfRule type="cellIs" dxfId="823" priority="27" operator="equal">
      <formula>0</formula>
    </cfRule>
  </conditionalFormatting>
  <conditionalFormatting sqref="S32">
    <cfRule type="cellIs" dxfId="822" priority="26" operator="greaterThan">
      <formula>0</formula>
    </cfRule>
  </conditionalFormatting>
  <conditionalFormatting sqref="S31">
    <cfRule type="cellIs" dxfId="821" priority="25" operator="equal">
      <formula>0</formula>
    </cfRule>
  </conditionalFormatting>
  <conditionalFormatting sqref="S32">
    <cfRule type="cellIs" dxfId="820" priority="24" operator="greaterThan">
      <formula>0</formula>
    </cfRule>
  </conditionalFormatting>
  <conditionalFormatting sqref="S31">
    <cfRule type="cellIs" dxfId="819" priority="23" operator="equal">
      <formula>0</formula>
    </cfRule>
  </conditionalFormatting>
  <conditionalFormatting sqref="S33">
    <cfRule type="cellIs" dxfId="818" priority="21" operator="equal">
      <formula>0</formula>
    </cfRule>
  </conditionalFormatting>
  <conditionalFormatting sqref="S33">
    <cfRule type="cellIs" dxfId="817" priority="19" operator="equal">
      <formula>0</formula>
    </cfRule>
  </conditionalFormatting>
  <conditionalFormatting sqref="S33">
    <cfRule type="cellIs" dxfId="816" priority="17" operator="equal">
      <formula>0</formula>
    </cfRule>
  </conditionalFormatting>
  <conditionalFormatting sqref="S33">
    <cfRule type="cellIs" dxfId="815" priority="15" operator="equal">
      <formula>0</formula>
    </cfRule>
  </conditionalFormatting>
  <conditionalFormatting sqref="S32">
    <cfRule type="cellIs" dxfId="814" priority="14" operator="greaterThan">
      <formula>0</formula>
    </cfRule>
  </conditionalFormatting>
  <conditionalFormatting sqref="S31">
    <cfRule type="cellIs" dxfId="813" priority="13" operator="equal">
      <formula>0</formula>
    </cfRule>
  </conditionalFormatting>
  <conditionalFormatting sqref="S32">
    <cfRule type="cellIs" dxfId="812" priority="12" operator="greaterThan">
      <formula>0</formula>
    </cfRule>
  </conditionalFormatting>
  <conditionalFormatting sqref="S31">
    <cfRule type="cellIs" dxfId="811" priority="11" operator="equal">
      <formula>0</formula>
    </cfRule>
  </conditionalFormatting>
  <conditionalFormatting sqref="S32">
    <cfRule type="cellIs" dxfId="810" priority="10" operator="greaterThan">
      <formula>0</formula>
    </cfRule>
  </conditionalFormatting>
  <conditionalFormatting sqref="S31">
    <cfRule type="cellIs" dxfId="809" priority="9" operator="equal">
      <formula>0</formula>
    </cfRule>
  </conditionalFormatting>
  <conditionalFormatting sqref="S32">
    <cfRule type="cellIs" dxfId="808" priority="8" operator="greaterThan">
      <formula>0</formula>
    </cfRule>
  </conditionalFormatting>
  <conditionalFormatting sqref="S31">
    <cfRule type="cellIs" dxfId="807" priority="7" operator="equal">
      <formula>0</formula>
    </cfRule>
  </conditionalFormatting>
  <conditionalFormatting sqref="S33">
    <cfRule type="cellIs" dxfId="806" priority="5" operator="equal">
      <formula>0</formula>
    </cfRule>
  </conditionalFormatting>
  <conditionalFormatting sqref="S33">
    <cfRule type="cellIs" dxfId="805" priority="3" operator="equal">
      <formula>0</formula>
    </cfRule>
  </conditionalFormatting>
  <conditionalFormatting sqref="S33">
    <cfRule type="cellIs" dxfId="804" priority="1" operator="equal">
      <formula>0</formula>
    </cfRule>
  </conditionalFormatting>
  <conditionalFormatting sqref="E44 F17:H17 O44:T44 M17">
    <cfRule type="cellIs" dxfId="803" priority="1344" operator="greaterThan">
      <formula>0</formula>
    </cfRule>
  </conditionalFormatting>
  <conditionalFormatting sqref="E14">
    <cfRule type="cellIs" dxfId="802" priority="1343" operator="greaterThan">
      <formula>0</formula>
    </cfRule>
  </conditionalFormatting>
  <conditionalFormatting sqref="F44:T44">
    <cfRule type="cellIs" dxfId="801" priority="1339" operator="greaterThan">
      <formula>0</formula>
    </cfRule>
  </conditionalFormatting>
  <conditionalFormatting sqref="F15:N15">
    <cfRule type="cellIs" dxfId="800" priority="1337" operator="equal">
      <formula>0</formula>
    </cfRule>
  </conditionalFormatting>
  <conditionalFormatting sqref="F14:T14">
    <cfRule type="cellIs" dxfId="799" priority="1338" operator="greaterThan">
      <formula>0</formula>
    </cfRule>
  </conditionalFormatting>
  <conditionalFormatting sqref="F13:T13">
    <cfRule type="cellIs" dxfId="798" priority="1335" operator="equal">
      <formula>0</formula>
    </cfRule>
  </conditionalFormatting>
  <conditionalFormatting sqref="E19">
    <cfRule type="cellIs" dxfId="797" priority="1329" operator="equal">
      <formula>0</formula>
    </cfRule>
  </conditionalFormatting>
  <conditionalFormatting sqref="F20:T20">
    <cfRule type="cellIs" dxfId="796" priority="1328" operator="greaterThan">
      <formula>0</formula>
    </cfRule>
  </conditionalFormatting>
  <conditionalFormatting sqref="K21:T21">
    <cfRule type="cellIs" dxfId="795" priority="1327" operator="equal">
      <formula>0</formula>
    </cfRule>
  </conditionalFormatting>
  <conditionalFormatting sqref="E25">
    <cfRule type="cellIs" dxfId="794" priority="1319" operator="equal">
      <formula>0</formula>
    </cfRule>
  </conditionalFormatting>
  <conditionalFormatting sqref="F26:I26 T26">
    <cfRule type="cellIs" dxfId="793" priority="1318" operator="greaterThan">
      <formula>0</formula>
    </cfRule>
  </conditionalFormatting>
  <conditionalFormatting sqref="F27:I27 T27">
    <cfRule type="cellIs" dxfId="792" priority="1317" operator="equal">
      <formula>0</formula>
    </cfRule>
  </conditionalFormatting>
  <conditionalFormatting sqref="E28">
    <cfRule type="cellIs" dxfId="791" priority="1313" operator="equal">
      <formula>0</formula>
    </cfRule>
  </conditionalFormatting>
  <conditionalFormatting sqref="F29:I29">
    <cfRule type="cellIs" dxfId="790" priority="1312" operator="greaterThan">
      <formula>0</formula>
    </cfRule>
  </conditionalFormatting>
  <conditionalFormatting sqref="F30:I30">
    <cfRule type="cellIs" dxfId="789" priority="1311" operator="equal">
      <formula>0</formula>
    </cfRule>
  </conditionalFormatting>
  <conditionalFormatting sqref="E43">
    <cfRule type="cellIs" dxfId="788" priority="1309" operator="equal">
      <formula>0</formula>
    </cfRule>
  </conditionalFormatting>
  <conditionalFormatting sqref="V14">
    <cfRule type="cellIs" dxfId="787" priority="1306" operator="greaterThan">
      <formula>0</formula>
    </cfRule>
  </conditionalFormatting>
  <conditionalFormatting sqref="V13">
    <cfRule type="cellIs" dxfId="786" priority="1305" operator="equal">
      <formula>0</formula>
    </cfRule>
  </conditionalFormatting>
  <conditionalFormatting sqref="F24:G24 L24:M24 I24:J24">
    <cfRule type="cellIs" dxfId="785" priority="1303" operator="equal">
      <formula>0</formula>
    </cfRule>
  </conditionalFormatting>
  <conditionalFormatting sqref="E24:G24 L24:M24 I24:J24">
    <cfRule type="cellIs" dxfId="784" priority="1304" operator="equal">
      <formula>0</formula>
    </cfRule>
  </conditionalFormatting>
  <conditionalFormatting sqref="U14">
    <cfRule type="cellIs" dxfId="783" priority="1308" operator="greaterThan">
      <formula>0</formula>
    </cfRule>
  </conditionalFormatting>
  <conditionalFormatting sqref="U13">
    <cfRule type="cellIs" dxfId="782" priority="1307" operator="equal">
      <formula>0</formula>
    </cfRule>
  </conditionalFormatting>
  <conditionalFormatting sqref="U23">
    <cfRule type="cellIs" dxfId="781" priority="1302" operator="greaterThan">
      <formula>0</formula>
    </cfRule>
  </conditionalFormatting>
  <conditionalFormatting sqref="U22">
    <cfRule type="cellIs" dxfId="780" priority="1301" operator="equal">
      <formula>0</formula>
    </cfRule>
  </conditionalFormatting>
  <conditionalFormatting sqref="V23">
    <cfRule type="cellIs" dxfId="779" priority="1300" operator="greaterThan">
      <formula>0</formula>
    </cfRule>
  </conditionalFormatting>
  <conditionalFormatting sqref="E24">
    <cfRule type="cellIs" dxfId="778" priority="1298" operator="equal">
      <formula>0</formula>
    </cfRule>
  </conditionalFormatting>
  <conditionalFormatting sqref="F21:H21 K21:L21">
    <cfRule type="cellIs" dxfId="777" priority="1297" operator="equal">
      <formula>0</formula>
    </cfRule>
  </conditionalFormatting>
  <conditionalFormatting sqref="U19">
    <cfRule type="cellIs" dxfId="776" priority="1293" operator="equal">
      <formula>0</formula>
    </cfRule>
  </conditionalFormatting>
  <conditionalFormatting sqref="V20">
    <cfRule type="cellIs" dxfId="775" priority="1292" operator="greaterThan">
      <formula>0</formula>
    </cfRule>
  </conditionalFormatting>
  <conditionalFormatting sqref="V21">
    <cfRule type="cellIs" dxfId="774" priority="1291" operator="equal">
      <formula>0</formula>
    </cfRule>
  </conditionalFormatting>
  <conditionalFormatting sqref="T26">
    <cfRule type="cellIs" dxfId="773" priority="1289" operator="greaterThan">
      <formula>0</formula>
    </cfRule>
  </conditionalFormatting>
  <conditionalFormatting sqref="T27">
    <cfRule type="cellIs" dxfId="772" priority="1288" operator="equal">
      <formula>0</formula>
    </cfRule>
  </conditionalFormatting>
  <conditionalFormatting sqref="T25">
    <cfRule type="cellIs" dxfId="771" priority="1287" operator="equal">
      <formula>0</formula>
    </cfRule>
  </conditionalFormatting>
  <conditionalFormatting sqref="T27">
    <cfRule type="cellIs" dxfId="770" priority="1286" operator="equal">
      <formula>0</formula>
    </cfRule>
  </conditionalFormatting>
  <conditionalFormatting sqref="T25">
    <cfRule type="cellIs" dxfId="769" priority="1283" operator="equal">
      <formula>0</formula>
    </cfRule>
  </conditionalFormatting>
  <conditionalFormatting sqref="T26">
    <cfRule type="cellIs" dxfId="768" priority="1282" operator="greaterThan">
      <formula>0</formula>
    </cfRule>
  </conditionalFormatting>
  <conditionalFormatting sqref="T27">
    <cfRule type="cellIs" dxfId="767" priority="1281" operator="equal">
      <formula>0</formula>
    </cfRule>
  </conditionalFormatting>
  <conditionalFormatting sqref="V32">
    <cfRule type="cellIs" dxfId="766" priority="1279" operator="greaterThan">
      <formula>0</formula>
    </cfRule>
  </conditionalFormatting>
  <conditionalFormatting sqref="V31">
    <cfRule type="cellIs" dxfId="765" priority="1278" operator="equal">
      <formula>0</formula>
    </cfRule>
  </conditionalFormatting>
  <conditionalFormatting sqref="E32">
    <cfRule type="cellIs" dxfId="764" priority="1277" operator="greaterThan">
      <formula>0</formula>
    </cfRule>
  </conditionalFormatting>
  <conditionalFormatting sqref="E33">
    <cfRule type="cellIs" dxfId="763" priority="1276" operator="equal">
      <formula>0</formula>
    </cfRule>
  </conditionalFormatting>
  <conditionalFormatting sqref="E31">
    <cfRule type="cellIs" dxfId="762" priority="1275" operator="equal">
      <formula>0</formula>
    </cfRule>
  </conditionalFormatting>
  <conditionalFormatting sqref="F32:I32 L32:O32 T32">
    <cfRule type="cellIs" dxfId="761" priority="1274" operator="greaterThan">
      <formula>0</formula>
    </cfRule>
  </conditionalFormatting>
  <conditionalFormatting sqref="F33:I33 L33:M33">
    <cfRule type="cellIs" dxfId="760" priority="1273" operator="equal">
      <formula>0</formula>
    </cfRule>
  </conditionalFormatting>
  <conditionalFormatting sqref="F31:I31 L31:O31 T31">
    <cfRule type="cellIs" dxfId="759" priority="1272" operator="equal">
      <formula>0</formula>
    </cfRule>
  </conditionalFormatting>
  <conditionalFormatting sqref="N32:O32 T32">
    <cfRule type="cellIs" dxfId="758" priority="1269" operator="greaterThan">
      <formula>0</formula>
    </cfRule>
  </conditionalFormatting>
  <conditionalFormatting sqref="N31:O31 T31">
    <cfRule type="cellIs" dxfId="757" priority="1268" operator="equal">
      <formula>0</formula>
    </cfRule>
  </conditionalFormatting>
  <conditionalFormatting sqref="U32">
    <cfRule type="cellIs" dxfId="756" priority="1267" operator="greaterThan">
      <formula>0</formula>
    </cfRule>
  </conditionalFormatting>
  <conditionalFormatting sqref="U32">
    <cfRule type="cellIs" dxfId="755" priority="1263" operator="greaterThan">
      <formula>0</formula>
    </cfRule>
  </conditionalFormatting>
  <conditionalFormatting sqref="N32:O32 T32">
    <cfRule type="cellIs" dxfId="754" priority="1265" operator="greaterThan">
      <formula>0</formula>
    </cfRule>
  </conditionalFormatting>
  <conditionalFormatting sqref="N31:O31 T31">
    <cfRule type="cellIs" dxfId="753" priority="1264" operator="equal">
      <formula>0</formula>
    </cfRule>
  </conditionalFormatting>
  <conditionalFormatting sqref="N32">
    <cfRule type="cellIs" dxfId="752" priority="1261" operator="greaterThan">
      <formula>0</formula>
    </cfRule>
  </conditionalFormatting>
  <conditionalFormatting sqref="N31">
    <cfRule type="cellIs" dxfId="751" priority="1260" operator="equal">
      <formula>0</formula>
    </cfRule>
  </conditionalFormatting>
  <conditionalFormatting sqref="N32:O32 T32">
    <cfRule type="cellIs" dxfId="750" priority="1259" operator="greaterThan">
      <formula>0</formula>
    </cfRule>
  </conditionalFormatting>
  <conditionalFormatting sqref="E35">
    <cfRule type="cellIs" dxfId="749" priority="1255" operator="greaterThan">
      <formula>0</formula>
    </cfRule>
  </conditionalFormatting>
  <conditionalFormatting sqref="E36:E39">
    <cfRule type="cellIs" dxfId="748" priority="1254" operator="equal">
      <formula>0</formula>
    </cfRule>
  </conditionalFormatting>
  <conditionalFormatting sqref="F35:N35">
    <cfRule type="cellIs" dxfId="747" priority="1252" operator="greaterThan">
      <formula>0</formula>
    </cfRule>
  </conditionalFormatting>
  <conditionalFormatting sqref="F37:S39 F36:N36">
    <cfRule type="cellIs" dxfId="746" priority="1251" operator="equal">
      <formula>0</formula>
    </cfRule>
  </conditionalFormatting>
  <conditionalFormatting sqref="F34:N34">
    <cfRule type="cellIs" dxfId="745" priority="1250" operator="equal">
      <formula>0</formula>
    </cfRule>
  </conditionalFormatting>
  <conditionalFormatting sqref="O37:S39">
    <cfRule type="cellIs" dxfId="744" priority="1249" operator="equal">
      <formula>0</formula>
    </cfRule>
  </conditionalFormatting>
  <conditionalFormatting sqref="N36:N39">
    <cfRule type="cellIs" dxfId="743" priority="1246" operator="equal">
      <formula>0</formula>
    </cfRule>
  </conditionalFormatting>
  <conditionalFormatting sqref="O37:S39">
    <cfRule type="cellIs" dxfId="742" priority="1244" operator="equal">
      <formula>0</formula>
    </cfRule>
  </conditionalFormatting>
  <conditionalFormatting sqref="O37:S39">
    <cfRule type="cellIs" dxfId="741" priority="1248" operator="equal">
      <formula>0</formula>
    </cfRule>
  </conditionalFormatting>
  <conditionalFormatting sqref="N35">
    <cfRule type="cellIs" dxfId="740" priority="1247" operator="greaterThan">
      <formula>0</formula>
    </cfRule>
  </conditionalFormatting>
  <conditionalFormatting sqref="N34">
    <cfRule type="cellIs" dxfId="739" priority="1245" operator="equal">
      <formula>0</formula>
    </cfRule>
  </conditionalFormatting>
  <conditionalFormatting sqref="U14">
    <cfRule type="cellIs" dxfId="738" priority="1241" operator="greaterThan">
      <formula>0</formula>
    </cfRule>
  </conditionalFormatting>
  <conditionalFormatting sqref="U13">
    <cfRule type="cellIs" dxfId="737" priority="1240" operator="equal">
      <formula>0</formula>
    </cfRule>
  </conditionalFormatting>
  <conditionalFormatting sqref="T14">
    <cfRule type="cellIs" dxfId="736" priority="1243" operator="greaterThan">
      <formula>0</formula>
    </cfRule>
  </conditionalFormatting>
  <conditionalFormatting sqref="T13">
    <cfRule type="cellIs" dxfId="735" priority="1242" operator="equal">
      <formula>0</formula>
    </cfRule>
  </conditionalFormatting>
  <conditionalFormatting sqref="T23">
    <cfRule type="cellIs" dxfId="734" priority="1239" operator="greaterThan">
      <formula>0</formula>
    </cfRule>
  </conditionalFormatting>
  <conditionalFormatting sqref="T22">
    <cfRule type="cellIs" dxfId="733" priority="1238" operator="equal">
      <formula>0</formula>
    </cfRule>
  </conditionalFormatting>
  <conditionalFormatting sqref="U23">
    <cfRule type="cellIs" dxfId="732" priority="1237" operator="greaterThan">
      <formula>0</formula>
    </cfRule>
  </conditionalFormatting>
  <conditionalFormatting sqref="U22">
    <cfRule type="cellIs" dxfId="731" priority="1236" operator="equal">
      <formula>0</formula>
    </cfRule>
  </conditionalFormatting>
  <conditionalFormatting sqref="T26">
    <cfRule type="cellIs" dxfId="730" priority="1235" operator="greaterThan">
      <formula>0</formula>
    </cfRule>
  </conditionalFormatting>
  <conditionalFormatting sqref="T20">
    <cfRule type="cellIs" dxfId="729" priority="1232" operator="greaterThan">
      <formula>0</formula>
    </cfRule>
  </conditionalFormatting>
  <conditionalFormatting sqref="U20">
    <cfRule type="cellIs" dxfId="728" priority="1229" operator="greaterThan">
      <formula>0</formula>
    </cfRule>
  </conditionalFormatting>
  <conditionalFormatting sqref="U19">
    <cfRule type="cellIs" dxfId="727" priority="1227" operator="equal">
      <formula>0</formula>
    </cfRule>
  </conditionalFormatting>
  <conditionalFormatting sqref="T26">
    <cfRule type="cellIs" dxfId="726" priority="1226" operator="greaterThan">
      <formula>0</formula>
    </cfRule>
  </conditionalFormatting>
  <conditionalFormatting sqref="T27">
    <cfRule type="cellIs" dxfId="725" priority="1225" operator="equal">
      <formula>0</formula>
    </cfRule>
  </conditionalFormatting>
  <conditionalFormatting sqref="T25">
    <cfRule type="cellIs" dxfId="724" priority="1221" operator="equal">
      <formula>0</formula>
    </cfRule>
  </conditionalFormatting>
  <conditionalFormatting sqref="T26">
    <cfRule type="cellIs" dxfId="723" priority="1220" operator="greaterThan">
      <formula>0</formula>
    </cfRule>
  </conditionalFormatting>
  <conditionalFormatting sqref="T27">
    <cfRule type="cellIs" dxfId="722" priority="1219" operator="equal">
      <formula>0</formula>
    </cfRule>
  </conditionalFormatting>
  <conditionalFormatting sqref="T27">
    <cfRule type="cellIs" dxfId="721" priority="1207" operator="equal">
      <formula>0</formula>
    </cfRule>
  </conditionalFormatting>
  <conditionalFormatting sqref="U27">
    <cfRule type="cellIs" dxfId="720" priority="1205" operator="equal">
      <formula>0</formula>
    </cfRule>
  </conditionalFormatting>
  <conditionalFormatting sqref="U27">
    <cfRule type="cellIs" dxfId="719" priority="1203" operator="equal">
      <formula>0</formula>
    </cfRule>
  </conditionalFormatting>
  <conditionalFormatting sqref="V27">
    <cfRule type="cellIs" dxfId="718" priority="1201" operator="equal">
      <formula>0</formula>
    </cfRule>
  </conditionalFormatting>
  <conditionalFormatting sqref="V27">
    <cfRule type="cellIs" dxfId="717" priority="1199" operator="equal">
      <formula>0</formula>
    </cfRule>
  </conditionalFormatting>
  <conditionalFormatting sqref="U26">
    <cfRule type="cellIs" dxfId="716" priority="1195" operator="greaterThan">
      <formula>0</formula>
    </cfRule>
  </conditionalFormatting>
  <conditionalFormatting sqref="U25">
    <cfRule type="cellIs" dxfId="715" priority="1194" operator="equal">
      <formula>0</formula>
    </cfRule>
  </conditionalFormatting>
  <conditionalFormatting sqref="U26">
    <cfRule type="cellIs" dxfId="714" priority="1193" operator="greaterThan">
      <formula>0</formula>
    </cfRule>
  </conditionalFormatting>
  <conditionalFormatting sqref="U25">
    <cfRule type="cellIs" dxfId="713" priority="1192" operator="equal">
      <formula>0</formula>
    </cfRule>
  </conditionalFormatting>
  <conditionalFormatting sqref="U26">
    <cfRule type="cellIs" dxfId="712" priority="1191" operator="greaterThan">
      <formula>0</formula>
    </cfRule>
  </conditionalFormatting>
  <conditionalFormatting sqref="U25">
    <cfRule type="cellIs" dxfId="711" priority="1190" operator="equal">
      <formula>0</formula>
    </cfRule>
  </conditionalFormatting>
  <conditionalFormatting sqref="U26">
    <cfRule type="cellIs" dxfId="710" priority="1189" operator="greaterThan">
      <formula>0</formula>
    </cfRule>
  </conditionalFormatting>
  <conditionalFormatting sqref="U25">
    <cfRule type="cellIs" dxfId="709" priority="1188" operator="equal">
      <formula>0</formula>
    </cfRule>
  </conditionalFormatting>
  <conditionalFormatting sqref="U26">
    <cfRule type="cellIs" dxfId="708" priority="1187" operator="greaterThan">
      <formula>0</formula>
    </cfRule>
  </conditionalFormatting>
  <conditionalFormatting sqref="U25">
    <cfRule type="cellIs" dxfId="707" priority="1186" operator="equal">
      <formula>0</formula>
    </cfRule>
  </conditionalFormatting>
  <conditionalFormatting sqref="U26">
    <cfRule type="cellIs" dxfId="706" priority="1185" operator="greaterThan">
      <formula>0</formula>
    </cfRule>
  </conditionalFormatting>
  <conditionalFormatting sqref="U25">
    <cfRule type="cellIs" dxfId="705" priority="1184" operator="equal">
      <formula>0</formula>
    </cfRule>
  </conditionalFormatting>
  <conditionalFormatting sqref="U26">
    <cfRule type="cellIs" dxfId="704" priority="1183" operator="greaterThan">
      <formula>0</formula>
    </cfRule>
  </conditionalFormatting>
  <conditionalFormatting sqref="U25">
    <cfRule type="cellIs" dxfId="703" priority="1182" operator="equal">
      <formula>0</formula>
    </cfRule>
  </conditionalFormatting>
  <conditionalFormatting sqref="V26">
    <cfRule type="cellIs" dxfId="702" priority="1181" operator="greaterThan">
      <formula>0</formula>
    </cfRule>
  </conditionalFormatting>
  <conditionalFormatting sqref="V25">
    <cfRule type="cellIs" dxfId="701" priority="1180" operator="equal">
      <formula>0</formula>
    </cfRule>
  </conditionalFormatting>
  <conditionalFormatting sqref="V26">
    <cfRule type="cellIs" dxfId="700" priority="1179" operator="greaterThan">
      <formula>0</formula>
    </cfRule>
  </conditionalFormatting>
  <conditionalFormatting sqref="V25">
    <cfRule type="cellIs" dxfId="699" priority="1178" operator="equal">
      <formula>0</formula>
    </cfRule>
  </conditionalFormatting>
  <conditionalFormatting sqref="V26">
    <cfRule type="cellIs" dxfId="698" priority="1177" operator="greaterThan">
      <formula>0</formula>
    </cfRule>
  </conditionalFormatting>
  <conditionalFormatting sqref="V25">
    <cfRule type="cellIs" dxfId="697" priority="1176" operator="equal">
      <formula>0</formula>
    </cfRule>
  </conditionalFormatting>
  <conditionalFormatting sqref="V26">
    <cfRule type="cellIs" dxfId="696" priority="1175" operator="greaterThan">
      <formula>0</formula>
    </cfRule>
  </conditionalFormatting>
  <conditionalFormatting sqref="V25">
    <cfRule type="cellIs" dxfId="695" priority="1174" operator="equal">
      <formula>0</formula>
    </cfRule>
  </conditionalFormatting>
  <conditionalFormatting sqref="V26">
    <cfRule type="cellIs" dxfId="694" priority="1173" operator="greaterThan">
      <formula>0</formula>
    </cfRule>
  </conditionalFormatting>
  <conditionalFormatting sqref="V25">
    <cfRule type="cellIs" dxfId="693" priority="1172" operator="equal">
      <formula>0</formula>
    </cfRule>
  </conditionalFormatting>
  <conditionalFormatting sqref="V26">
    <cfRule type="cellIs" dxfId="692" priority="1171" operator="greaterThan">
      <formula>0</formula>
    </cfRule>
  </conditionalFormatting>
  <conditionalFormatting sqref="V25">
    <cfRule type="cellIs" dxfId="691" priority="1170" operator="equal">
      <formula>0</formula>
    </cfRule>
  </conditionalFormatting>
  <conditionalFormatting sqref="V26">
    <cfRule type="cellIs" dxfId="690" priority="1169" operator="greaterThan">
      <formula>0</formula>
    </cfRule>
  </conditionalFormatting>
  <conditionalFormatting sqref="V25">
    <cfRule type="cellIs" dxfId="689" priority="1168" operator="equal">
      <formula>0</formula>
    </cfRule>
  </conditionalFormatting>
  <conditionalFormatting sqref="V26">
    <cfRule type="cellIs" dxfId="688" priority="1167" operator="greaterThan">
      <formula>0</formula>
    </cfRule>
  </conditionalFormatting>
  <conditionalFormatting sqref="V25">
    <cfRule type="cellIs" dxfId="687" priority="1166" operator="equal">
      <formula>0</formula>
    </cfRule>
  </conditionalFormatting>
  <conditionalFormatting sqref="T29">
    <cfRule type="cellIs" dxfId="686" priority="1165" operator="greaterThan">
      <formula>0</formula>
    </cfRule>
  </conditionalFormatting>
  <conditionalFormatting sqref="T30">
    <cfRule type="cellIs" dxfId="685" priority="1164" operator="equal">
      <formula>0</formula>
    </cfRule>
  </conditionalFormatting>
  <conditionalFormatting sqref="T28">
    <cfRule type="cellIs" dxfId="684" priority="1163" operator="equal">
      <formula>0</formula>
    </cfRule>
  </conditionalFormatting>
  <conditionalFormatting sqref="T30">
    <cfRule type="cellIs" dxfId="683" priority="1162" operator="equal">
      <formula>0</formula>
    </cfRule>
  </conditionalFormatting>
  <conditionalFormatting sqref="T29">
    <cfRule type="cellIs" dxfId="682" priority="1161" operator="greaterThan">
      <formula>0</formula>
    </cfRule>
  </conditionalFormatting>
  <conditionalFormatting sqref="T30">
    <cfRule type="cellIs" dxfId="681" priority="1160" operator="equal">
      <formula>0</formula>
    </cfRule>
  </conditionalFormatting>
  <conditionalFormatting sqref="T28">
    <cfRule type="cellIs" dxfId="680" priority="1159" operator="equal">
      <formula>0</formula>
    </cfRule>
  </conditionalFormatting>
  <conditionalFormatting sqref="T30">
    <cfRule type="cellIs" dxfId="679" priority="1158" operator="equal">
      <formula>0</formula>
    </cfRule>
  </conditionalFormatting>
  <conditionalFormatting sqref="T29">
    <cfRule type="cellIs" dxfId="678" priority="1157" operator="greaterThan">
      <formula>0</formula>
    </cfRule>
  </conditionalFormatting>
  <conditionalFormatting sqref="T30">
    <cfRule type="cellIs" dxfId="677" priority="1156" operator="equal">
      <formula>0</formula>
    </cfRule>
  </conditionalFormatting>
  <conditionalFormatting sqref="T28">
    <cfRule type="cellIs" dxfId="676" priority="1155" operator="equal">
      <formula>0</formula>
    </cfRule>
  </conditionalFormatting>
  <conditionalFormatting sqref="T29">
    <cfRule type="cellIs" dxfId="675" priority="1154" operator="greaterThan">
      <formula>0</formula>
    </cfRule>
  </conditionalFormatting>
  <conditionalFormatting sqref="T30">
    <cfRule type="cellIs" dxfId="674" priority="1153" operator="equal">
      <formula>0</formula>
    </cfRule>
  </conditionalFormatting>
  <conditionalFormatting sqref="T28">
    <cfRule type="cellIs" dxfId="673" priority="1152" operator="equal">
      <formula>0</formula>
    </cfRule>
  </conditionalFormatting>
  <conditionalFormatting sqref="T29">
    <cfRule type="cellIs" dxfId="672" priority="1151" operator="greaterThan">
      <formula>0</formula>
    </cfRule>
  </conditionalFormatting>
  <conditionalFormatting sqref="T30">
    <cfRule type="cellIs" dxfId="671" priority="1150" operator="equal">
      <formula>0</formula>
    </cfRule>
  </conditionalFormatting>
  <conditionalFormatting sqref="T28">
    <cfRule type="cellIs" dxfId="670" priority="1149" operator="equal">
      <formula>0</formula>
    </cfRule>
  </conditionalFormatting>
  <conditionalFormatting sqref="T29">
    <cfRule type="cellIs" dxfId="669" priority="1148" operator="greaterThan">
      <formula>0</formula>
    </cfRule>
  </conditionalFormatting>
  <conditionalFormatting sqref="T30">
    <cfRule type="cellIs" dxfId="668" priority="1147" operator="equal">
      <formula>0</formula>
    </cfRule>
  </conditionalFormatting>
  <conditionalFormatting sqref="T28">
    <cfRule type="cellIs" dxfId="667" priority="1146" operator="equal">
      <formula>0</formula>
    </cfRule>
  </conditionalFormatting>
  <conditionalFormatting sqref="T29">
    <cfRule type="cellIs" dxfId="666" priority="1145" operator="greaterThan">
      <formula>0</formula>
    </cfRule>
  </conditionalFormatting>
  <conditionalFormatting sqref="T30">
    <cfRule type="cellIs" dxfId="665" priority="1144" operator="equal">
      <formula>0</formula>
    </cfRule>
  </conditionalFormatting>
  <conditionalFormatting sqref="T28">
    <cfRule type="cellIs" dxfId="664" priority="1143" operator="equal">
      <formula>0</formula>
    </cfRule>
  </conditionalFormatting>
  <conditionalFormatting sqref="T29">
    <cfRule type="cellIs" dxfId="663" priority="1142" operator="greaterThan">
      <formula>0</formula>
    </cfRule>
  </conditionalFormatting>
  <conditionalFormatting sqref="T30">
    <cfRule type="cellIs" dxfId="662" priority="1141" operator="equal">
      <formula>0</formula>
    </cfRule>
  </conditionalFormatting>
  <conditionalFormatting sqref="T28">
    <cfRule type="cellIs" dxfId="661" priority="1140" operator="equal">
      <formula>0</formula>
    </cfRule>
  </conditionalFormatting>
  <conditionalFormatting sqref="T30">
    <cfRule type="cellIs" dxfId="660" priority="1139" operator="equal">
      <formula>0</formula>
    </cfRule>
  </conditionalFormatting>
  <conditionalFormatting sqref="T30">
    <cfRule type="cellIs" dxfId="659" priority="1138" operator="equal">
      <formula>0</formula>
    </cfRule>
  </conditionalFormatting>
  <conditionalFormatting sqref="U30">
    <cfRule type="cellIs" dxfId="658" priority="1137" operator="equal">
      <formula>0</formula>
    </cfRule>
  </conditionalFormatting>
  <conditionalFormatting sqref="U30">
    <cfRule type="cellIs" dxfId="657" priority="1136" operator="equal">
      <formula>0</formula>
    </cfRule>
  </conditionalFormatting>
  <conditionalFormatting sqref="U30">
    <cfRule type="cellIs" dxfId="656" priority="1135" operator="equal">
      <formula>0</formula>
    </cfRule>
  </conditionalFormatting>
  <conditionalFormatting sqref="U30">
    <cfRule type="cellIs" dxfId="655" priority="1134" operator="equal">
      <formula>0</formula>
    </cfRule>
  </conditionalFormatting>
  <conditionalFormatting sqref="V30">
    <cfRule type="cellIs" dxfId="654" priority="1133" operator="equal">
      <formula>0</formula>
    </cfRule>
  </conditionalFormatting>
  <conditionalFormatting sqref="V30">
    <cfRule type="cellIs" dxfId="653" priority="1132" operator="equal">
      <formula>0</formula>
    </cfRule>
  </conditionalFormatting>
  <conditionalFormatting sqref="V30">
    <cfRule type="cellIs" dxfId="652" priority="1131" operator="equal">
      <formula>0</formula>
    </cfRule>
  </conditionalFormatting>
  <conditionalFormatting sqref="V30">
    <cfRule type="cellIs" dxfId="651" priority="1130" operator="equal">
      <formula>0</formula>
    </cfRule>
  </conditionalFormatting>
  <conditionalFormatting sqref="U29">
    <cfRule type="cellIs" dxfId="650" priority="1129" operator="greaterThan">
      <formula>0</formula>
    </cfRule>
  </conditionalFormatting>
  <conditionalFormatting sqref="U28">
    <cfRule type="cellIs" dxfId="649" priority="1128" operator="equal">
      <formula>0</formula>
    </cfRule>
  </conditionalFormatting>
  <conditionalFormatting sqref="U29">
    <cfRule type="cellIs" dxfId="648" priority="1127" operator="greaterThan">
      <formula>0</formula>
    </cfRule>
  </conditionalFormatting>
  <conditionalFormatting sqref="U28">
    <cfRule type="cellIs" dxfId="647" priority="1126" operator="equal">
      <formula>0</formula>
    </cfRule>
  </conditionalFormatting>
  <conditionalFormatting sqref="U29">
    <cfRule type="cellIs" dxfId="646" priority="1125" operator="greaterThan">
      <formula>0</formula>
    </cfRule>
  </conditionalFormatting>
  <conditionalFormatting sqref="U28">
    <cfRule type="cellIs" dxfId="645" priority="1124" operator="equal">
      <formula>0</formula>
    </cfRule>
  </conditionalFormatting>
  <conditionalFormatting sqref="U29">
    <cfRule type="cellIs" dxfId="644" priority="1123" operator="greaterThan">
      <formula>0</formula>
    </cfRule>
  </conditionalFormatting>
  <conditionalFormatting sqref="U28">
    <cfRule type="cellIs" dxfId="643" priority="1122" operator="equal">
      <formula>0</formula>
    </cfRule>
  </conditionalFormatting>
  <conditionalFormatting sqref="U29">
    <cfRule type="cellIs" dxfId="642" priority="1121" operator="greaterThan">
      <formula>0</formula>
    </cfRule>
  </conditionalFormatting>
  <conditionalFormatting sqref="U28">
    <cfRule type="cellIs" dxfId="641" priority="1120" operator="equal">
      <formula>0</formula>
    </cfRule>
  </conditionalFormatting>
  <conditionalFormatting sqref="U29">
    <cfRule type="cellIs" dxfId="640" priority="1119" operator="greaterThan">
      <formula>0</formula>
    </cfRule>
  </conditionalFormatting>
  <conditionalFormatting sqref="U28">
    <cfRule type="cellIs" dxfId="639" priority="1118" operator="equal">
      <formula>0</formula>
    </cfRule>
  </conditionalFormatting>
  <conditionalFormatting sqref="U29">
    <cfRule type="cellIs" dxfId="638" priority="1117" operator="greaterThan">
      <formula>0</formula>
    </cfRule>
  </conditionalFormatting>
  <conditionalFormatting sqref="U28">
    <cfRule type="cellIs" dxfId="637" priority="1116" operator="equal">
      <formula>0</formula>
    </cfRule>
  </conditionalFormatting>
  <conditionalFormatting sqref="U29">
    <cfRule type="cellIs" dxfId="636" priority="1115" operator="greaterThan">
      <formula>0</formula>
    </cfRule>
  </conditionalFormatting>
  <conditionalFormatting sqref="U28">
    <cfRule type="cellIs" dxfId="635" priority="1114" operator="equal">
      <formula>0</formula>
    </cfRule>
  </conditionalFormatting>
  <conditionalFormatting sqref="V29">
    <cfRule type="cellIs" dxfId="634" priority="1113" operator="greaterThan">
      <formula>0</formula>
    </cfRule>
  </conditionalFormatting>
  <conditionalFormatting sqref="V28">
    <cfRule type="cellIs" dxfId="633" priority="1112" operator="equal">
      <formula>0</formula>
    </cfRule>
  </conditionalFormatting>
  <conditionalFormatting sqref="V29">
    <cfRule type="cellIs" dxfId="632" priority="1111" operator="greaterThan">
      <formula>0</formula>
    </cfRule>
  </conditionalFormatting>
  <conditionalFormatting sqref="V28">
    <cfRule type="cellIs" dxfId="631" priority="1110" operator="equal">
      <formula>0</formula>
    </cfRule>
  </conditionalFormatting>
  <conditionalFormatting sqref="V29">
    <cfRule type="cellIs" dxfId="630" priority="1109" operator="greaterThan">
      <formula>0</formula>
    </cfRule>
  </conditionalFormatting>
  <conditionalFormatting sqref="V29">
    <cfRule type="cellIs" dxfId="629" priority="1107" operator="greaterThan">
      <formula>0</formula>
    </cfRule>
  </conditionalFormatting>
  <conditionalFormatting sqref="V29">
    <cfRule type="cellIs" dxfId="628" priority="1105" operator="greaterThan">
      <formula>0</formula>
    </cfRule>
  </conditionalFormatting>
  <conditionalFormatting sqref="V28">
    <cfRule type="cellIs" dxfId="627" priority="1104" operator="equal">
      <formula>0</formula>
    </cfRule>
  </conditionalFormatting>
  <conditionalFormatting sqref="V29">
    <cfRule type="cellIs" dxfId="626" priority="1103" operator="greaterThan">
      <formula>0</formula>
    </cfRule>
  </conditionalFormatting>
  <conditionalFormatting sqref="V28">
    <cfRule type="cellIs" dxfId="625" priority="1102" operator="equal">
      <formula>0</formula>
    </cfRule>
  </conditionalFormatting>
  <conditionalFormatting sqref="V29">
    <cfRule type="cellIs" dxfId="624" priority="1101" operator="greaterThan">
      <formula>0</formula>
    </cfRule>
  </conditionalFormatting>
  <conditionalFormatting sqref="V28">
    <cfRule type="cellIs" dxfId="623" priority="1100" operator="equal">
      <formula>0</formula>
    </cfRule>
  </conditionalFormatting>
  <conditionalFormatting sqref="V29">
    <cfRule type="cellIs" dxfId="622" priority="1099" operator="greaterThan">
      <formula>0</formula>
    </cfRule>
  </conditionalFormatting>
  <conditionalFormatting sqref="V28">
    <cfRule type="cellIs" dxfId="621" priority="1098" operator="equal">
      <formula>0</formula>
    </cfRule>
  </conditionalFormatting>
  <conditionalFormatting sqref="M33:O33 T33">
    <cfRule type="cellIs" dxfId="620" priority="1097" operator="equal">
      <formula>0</formula>
    </cfRule>
  </conditionalFormatting>
  <conditionalFormatting sqref="N33:O33 T33">
    <cfRule type="cellIs" dxfId="619" priority="1096" operator="equal">
      <formula>0</formula>
    </cfRule>
  </conditionalFormatting>
  <conditionalFormatting sqref="N33">
    <cfRule type="cellIs" dxfId="618" priority="1095" operator="equal">
      <formula>0</formula>
    </cfRule>
  </conditionalFormatting>
  <conditionalFormatting sqref="N33:O33 T33">
    <cfRule type="cellIs" dxfId="617" priority="1094" operator="equal">
      <formula>0</formula>
    </cfRule>
  </conditionalFormatting>
  <conditionalFormatting sqref="M33:O33 T33">
    <cfRule type="cellIs" dxfId="616" priority="1093" operator="equal">
      <formula>0</formula>
    </cfRule>
  </conditionalFormatting>
  <conditionalFormatting sqref="N33:O33 T33">
    <cfRule type="cellIs" dxfId="615" priority="1092" operator="equal">
      <formula>0</formula>
    </cfRule>
  </conditionalFormatting>
  <conditionalFormatting sqref="N33">
    <cfRule type="cellIs" dxfId="614" priority="1091" operator="equal">
      <formula>0</formula>
    </cfRule>
  </conditionalFormatting>
  <conditionalFormatting sqref="N33:O33 T33">
    <cfRule type="cellIs" dxfId="613" priority="1090" operator="equal">
      <formula>0</formula>
    </cfRule>
  </conditionalFormatting>
  <conditionalFormatting sqref="T33">
    <cfRule type="cellIs" dxfId="612" priority="1089" operator="equal">
      <formula>0</formula>
    </cfRule>
  </conditionalFormatting>
  <conditionalFormatting sqref="T33">
    <cfRule type="cellIs" dxfId="611" priority="1087" operator="equal">
      <formula>0</formula>
    </cfRule>
  </conditionalFormatting>
  <conditionalFormatting sqref="O33">
    <cfRule type="cellIs" dxfId="610" priority="1085" operator="equal">
      <formula>0</formula>
    </cfRule>
  </conditionalFormatting>
  <conditionalFormatting sqref="T33">
    <cfRule type="cellIs" dxfId="609" priority="1083" operator="equal">
      <formula>0</formula>
    </cfRule>
  </conditionalFormatting>
  <conditionalFormatting sqref="U33">
    <cfRule type="cellIs" dxfId="608" priority="1081" operator="equal">
      <formula>0</formula>
    </cfRule>
  </conditionalFormatting>
  <conditionalFormatting sqref="U33">
    <cfRule type="cellIs" dxfId="607" priority="1079" operator="equal">
      <formula>0</formula>
    </cfRule>
  </conditionalFormatting>
  <conditionalFormatting sqref="V33">
    <cfRule type="cellIs" dxfId="606" priority="1077" operator="equal">
      <formula>0</formula>
    </cfRule>
  </conditionalFormatting>
  <conditionalFormatting sqref="V33">
    <cfRule type="cellIs" dxfId="605" priority="1075" operator="equal">
      <formula>0</formula>
    </cfRule>
  </conditionalFormatting>
  <conditionalFormatting sqref="U36">
    <cfRule type="cellIs" dxfId="604" priority="1073" operator="equal">
      <formula>0</formula>
    </cfRule>
  </conditionalFormatting>
  <conditionalFormatting sqref="U36">
    <cfRule type="cellIs" dxfId="603" priority="1072" operator="equal">
      <formula>0</formula>
    </cfRule>
  </conditionalFormatting>
  <conditionalFormatting sqref="U36">
    <cfRule type="cellIs" dxfId="602" priority="1071" operator="equal">
      <formula>0</formula>
    </cfRule>
  </conditionalFormatting>
  <conditionalFormatting sqref="U36">
    <cfRule type="cellIs" dxfId="601" priority="1070" operator="equal">
      <formula>0</formula>
    </cfRule>
  </conditionalFormatting>
  <conditionalFormatting sqref="V36:V39">
    <cfRule type="cellIs" dxfId="600" priority="1069" operator="equal">
      <formula>0</formula>
    </cfRule>
  </conditionalFormatting>
  <conditionalFormatting sqref="V36:V39">
    <cfRule type="cellIs" dxfId="599" priority="1068" operator="equal">
      <formula>0</formula>
    </cfRule>
  </conditionalFormatting>
  <conditionalFormatting sqref="V36:V39">
    <cfRule type="cellIs" dxfId="598" priority="1067" operator="equal">
      <formula>0</formula>
    </cfRule>
  </conditionalFormatting>
  <conditionalFormatting sqref="V36:V39">
    <cfRule type="cellIs" dxfId="597" priority="1066" operator="equal">
      <formula>0</formula>
    </cfRule>
  </conditionalFormatting>
  <conditionalFormatting sqref="U35">
    <cfRule type="cellIs" dxfId="596" priority="1065" operator="greaterThan">
      <formula>0</formula>
    </cfRule>
  </conditionalFormatting>
  <conditionalFormatting sqref="U34">
    <cfRule type="cellIs" dxfId="595" priority="1064" operator="equal">
      <formula>0</formula>
    </cfRule>
  </conditionalFormatting>
  <conditionalFormatting sqref="U35">
    <cfRule type="cellIs" dxfId="594" priority="1063" operator="greaterThan">
      <formula>0</formula>
    </cfRule>
  </conditionalFormatting>
  <conditionalFormatting sqref="U34">
    <cfRule type="cellIs" dxfId="593" priority="1062" operator="equal">
      <formula>0</formula>
    </cfRule>
  </conditionalFormatting>
  <conditionalFormatting sqref="U35">
    <cfRule type="cellIs" dxfId="592" priority="1061" operator="greaterThan">
      <formula>0</formula>
    </cfRule>
  </conditionalFormatting>
  <conditionalFormatting sqref="U34">
    <cfRule type="cellIs" dxfId="591" priority="1060" operator="equal">
      <formula>0</formula>
    </cfRule>
  </conditionalFormatting>
  <conditionalFormatting sqref="U35">
    <cfRule type="cellIs" dxfId="590" priority="1059" operator="greaterThan">
      <formula>0</formula>
    </cfRule>
  </conditionalFormatting>
  <conditionalFormatting sqref="U34">
    <cfRule type="cellIs" dxfId="589" priority="1058" operator="equal">
      <formula>0</formula>
    </cfRule>
  </conditionalFormatting>
  <conditionalFormatting sqref="U35">
    <cfRule type="cellIs" dxfId="588" priority="1057" operator="greaterThan">
      <formula>0</formula>
    </cfRule>
  </conditionalFormatting>
  <conditionalFormatting sqref="U34">
    <cfRule type="cellIs" dxfId="587" priority="1056" operator="equal">
      <formula>0</formula>
    </cfRule>
  </conditionalFormatting>
  <conditionalFormatting sqref="U35">
    <cfRule type="cellIs" dxfId="586" priority="1055" operator="greaterThan">
      <formula>0</formula>
    </cfRule>
  </conditionalFormatting>
  <conditionalFormatting sqref="U34">
    <cfRule type="cellIs" dxfId="585" priority="1054" operator="equal">
      <formula>0</formula>
    </cfRule>
  </conditionalFormatting>
  <conditionalFormatting sqref="U35">
    <cfRule type="cellIs" dxfId="584" priority="1053" operator="greaterThan">
      <formula>0</formula>
    </cfRule>
  </conditionalFormatting>
  <conditionalFormatting sqref="U35">
    <cfRule type="cellIs" dxfId="583" priority="1051" operator="greaterThan">
      <formula>0</formula>
    </cfRule>
  </conditionalFormatting>
  <conditionalFormatting sqref="V34">
    <cfRule type="cellIs" dxfId="582" priority="1048" operator="equal">
      <formula>0</formula>
    </cfRule>
  </conditionalFormatting>
  <conditionalFormatting sqref="V34">
    <cfRule type="cellIs" dxfId="581" priority="1046" operator="equal">
      <formula>0</formula>
    </cfRule>
  </conditionalFormatting>
  <conditionalFormatting sqref="V34">
    <cfRule type="cellIs" dxfId="580" priority="1044" operator="equal">
      <formula>0</formula>
    </cfRule>
  </conditionalFormatting>
  <conditionalFormatting sqref="V34">
    <cfRule type="cellIs" dxfId="579" priority="1042" operator="equal">
      <formula>0</formula>
    </cfRule>
  </conditionalFormatting>
  <conditionalFormatting sqref="V34">
    <cfRule type="cellIs" dxfId="578" priority="1040" operator="equal">
      <formula>0</formula>
    </cfRule>
  </conditionalFormatting>
  <conditionalFormatting sqref="V34">
    <cfRule type="cellIs" dxfId="577" priority="1038" operator="equal">
      <formula>0</formula>
    </cfRule>
  </conditionalFormatting>
  <conditionalFormatting sqref="V34">
    <cfRule type="cellIs" dxfId="576" priority="1036" operator="equal">
      <formula>0</formula>
    </cfRule>
  </conditionalFormatting>
  <conditionalFormatting sqref="V34">
    <cfRule type="cellIs" dxfId="575" priority="1034" operator="equal">
      <formula>0</formula>
    </cfRule>
  </conditionalFormatting>
  <conditionalFormatting sqref="V45">
    <cfRule type="cellIs" dxfId="574" priority="1029" operator="equal">
      <formula>0</formula>
    </cfRule>
  </conditionalFormatting>
  <conditionalFormatting sqref="V45">
    <cfRule type="cellIs" dxfId="573" priority="1027" operator="equal">
      <formula>0</formula>
    </cfRule>
  </conditionalFormatting>
  <conditionalFormatting sqref="U44">
    <cfRule type="cellIs" dxfId="572" priority="1013" operator="greaterThan">
      <formula>0</formula>
    </cfRule>
  </conditionalFormatting>
  <conditionalFormatting sqref="U44">
    <cfRule type="cellIs" dxfId="571" priority="1011" operator="greaterThan">
      <formula>0</formula>
    </cfRule>
  </conditionalFormatting>
  <conditionalFormatting sqref="I17">
    <cfRule type="cellIs" dxfId="570" priority="992" operator="greaterThan">
      <formula>0</formula>
    </cfRule>
  </conditionalFormatting>
  <conditionalFormatting sqref="J17">
    <cfRule type="cellIs" dxfId="569" priority="990" operator="greaterThan">
      <formula>0</formula>
    </cfRule>
  </conditionalFormatting>
  <conditionalFormatting sqref="K17">
    <cfRule type="cellIs" dxfId="568" priority="988" operator="greaterThan">
      <formula>0</formula>
    </cfRule>
  </conditionalFormatting>
  <conditionalFormatting sqref="L17">
    <cfRule type="cellIs" dxfId="567" priority="986" operator="greaterThan">
      <formula>0</formula>
    </cfRule>
  </conditionalFormatting>
  <conditionalFormatting sqref="N17">
    <cfRule type="cellIs" dxfId="566" priority="984" operator="greaterThan">
      <formula>0</formula>
    </cfRule>
  </conditionalFormatting>
  <conditionalFormatting sqref="T17">
    <cfRule type="cellIs" dxfId="565" priority="980" operator="greaterThan">
      <formula>0</formula>
    </cfRule>
  </conditionalFormatting>
  <conditionalFormatting sqref="V17">
    <cfRule type="cellIs" dxfId="564" priority="976" operator="greaterThan">
      <formula>0</formula>
    </cfRule>
  </conditionalFormatting>
  <conditionalFormatting sqref="K23">
    <cfRule type="cellIs" dxfId="563" priority="971" operator="greaterThan">
      <formula>0</formula>
    </cfRule>
  </conditionalFormatting>
  <conditionalFormatting sqref="K22">
    <cfRule type="cellIs" dxfId="562" priority="970" operator="equal">
      <formula>0</formula>
    </cfRule>
  </conditionalFormatting>
  <conditionalFormatting sqref="K24">
    <cfRule type="cellIs" dxfId="561" priority="968" operator="equal">
      <formula>0</formula>
    </cfRule>
  </conditionalFormatting>
  <conditionalFormatting sqref="K24">
    <cfRule type="cellIs" dxfId="560" priority="969" operator="equal">
      <formula>0</formula>
    </cfRule>
  </conditionalFormatting>
  <conditionalFormatting sqref="L23">
    <cfRule type="cellIs" dxfId="559" priority="967" operator="greaterThan">
      <formula>0</formula>
    </cfRule>
  </conditionalFormatting>
  <conditionalFormatting sqref="L24">
    <cfRule type="cellIs" dxfId="558" priority="964" operator="equal">
      <formula>0</formula>
    </cfRule>
  </conditionalFormatting>
  <conditionalFormatting sqref="L24">
    <cfRule type="cellIs" dxfId="557" priority="965" operator="equal">
      <formula>0</formula>
    </cfRule>
  </conditionalFormatting>
  <conditionalFormatting sqref="T27">
    <cfRule type="cellIs" dxfId="556" priority="963" operator="equal">
      <formula>0</formula>
    </cfRule>
  </conditionalFormatting>
  <conditionalFormatting sqref="T27">
    <cfRule type="cellIs" dxfId="555" priority="962" operator="equal">
      <formula>0</formula>
    </cfRule>
  </conditionalFormatting>
  <conditionalFormatting sqref="T27">
    <cfRule type="cellIs" dxfId="554" priority="961" operator="equal">
      <formula>0</formula>
    </cfRule>
  </conditionalFormatting>
  <conditionalFormatting sqref="T27">
    <cfRule type="cellIs" dxfId="553" priority="960" operator="equal">
      <formula>0</formula>
    </cfRule>
  </conditionalFormatting>
  <conditionalFormatting sqref="U27">
    <cfRule type="cellIs" dxfId="552" priority="959" operator="equal">
      <formula>0</formula>
    </cfRule>
  </conditionalFormatting>
  <conditionalFormatting sqref="U27">
    <cfRule type="cellIs" dxfId="551" priority="957" operator="equal">
      <formula>0</formula>
    </cfRule>
  </conditionalFormatting>
  <conditionalFormatting sqref="T26">
    <cfRule type="cellIs" dxfId="550" priority="947" operator="greaterThan">
      <formula>0</formula>
    </cfRule>
  </conditionalFormatting>
  <conditionalFormatting sqref="T25">
    <cfRule type="cellIs" dxfId="549" priority="946" operator="equal">
      <formula>0</formula>
    </cfRule>
  </conditionalFormatting>
  <conditionalFormatting sqref="T26">
    <cfRule type="cellIs" dxfId="548" priority="945" operator="greaterThan">
      <formula>0</formula>
    </cfRule>
  </conditionalFormatting>
  <conditionalFormatting sqref="T25">
    <cfRule type="cellIs" dxfId="547" priority="944" operator="equal">
      <formula>0</formula>
    </cfRule>
  </conditionalFormatting>
  <conditionalFormatting sqref="T26">
    <cfRule type="cellIs" dxfId="546" priority="941" operator="greaterThan">
      <formula>0</formula>
    </cfRule>
  </conditionalFormatting>
  <conditionalFormatting sqref="T25">
    <cfRule type="cellIs" dxfId="545" priority="940" operator="equal">
      <formula>0</formula>
    </cfRule>
  </conditionalFormatting>
  <conditionalFormatting sqref="U26">
    <cfRule type="cellIs" dxfId="544" priority="939" operator="greaterThan">
      <formula>0</formula>
    </cfRule>
  </conditionalFormatting>
  <conditionalFormatting sqref="U25">
    <cfRule type="cellIs" dxfId="543" priority="938" operator="equal">
      <formula>0</formula>
    </cfRule>
  </conditionalFormatting>
  <conditionalFormatting sqref="U26">
    <cfRule type="cellIs" dxfId="542" priority="937" operator="greaterThan">
      <formula>0</formula>
    </cfRule>
  </conditionalFormatting>
  <conditionalFormatting sqref="U25">
    <cfRule type="cellIs" dxfId="541" priority="936" operator="equal">
      <formula>0</formula>
    </cfRule>
  </conditionalFormatting>
  <conditionalFormatting sqref="U26">
    <cfRule type="cellIs" dxfId="540" priority="935" operator="greaterThan">
      <formula>0</formula>
    </cfRule>
  </conditionalFormatting>
  <conditionalFormatting sqref="U25">
    <cfRule type="cellIs" dxfId="539" priority="934" operator="equal">
      <formula>0</formula>
    </cfRule>
  </conditionalFormatting>
  <conditionalFormatting sqref="U26">
    <cfRule type="cellIs" dxfId="538" priority="931" operator="greaterThan">
      <formula>0</formula>
    </cfRule>
  </conditionalFormatting>
  <conditionalFormatting sqref="U25">
    <cfRule type="cellIs" dxfId="537" priority="930" operator="equal">
      <formula>0</formula>
    </cfRule>
  </conditionalFormatting>
  <conditionalFormatting sqref="U26">
    <cfRule type="cellIs" dxfId="536" priority="929" operator="greaterThan">
      <formula>0</formula>
    </cfRule>
  </conditionalFormatting>
  <conditionalFormatting sqref="U26">
    <cfRule type="cellIs" dxfId="535" priority="925" operator="greaterThan">
      <formula>0</formula>
    </cfRule>
  </conditionalFormatting>
  <conditionalFormatting sqref="T30">
    <cfRule type="cellIs" dxfId="534" priority="923" operator="equal">
      <formula>0</formula>
    </cfRule>
  </conditionalFormatting>
  <conditionalFormatting sqref="U30">
    <cfRule type="cellIs" dxfId="533" priority="916" operator="equal">
      <formula>0</formula>
    </cfRule>
  </conditionalFormatting>
  <conditionalFormatting sqref="T29">
    <cfRule type="cellIs" dxfId="532" priority="915" operator="greaterThan">
      <formula>0</formula>
    </cfRule>
  </conditionalFormatting>
  <conditionalFormatting sqref="T29">
    <cfRule type="cellIs" dxfId="531" priority="913" operator="greaterThan">
      <formula>0</formula>
    </cfRule>
  </conditionalFormatting>
  <conditionalFormatting sqref="T28">
    <cfRule type="cellIs" dxfId="530" priority="912" operator="equal">
      <formula>0</formula>
    </cfRule>
  </conditionalFormatting>
  <conditionalFormatting sqref="T29">
    <cfRule type="cellIs" dxfId="529" priority="911" operator="greaterThan">
      <formula>0</formula>
    </cfRule>
  </conditionalFormatting>
  <conditionalFormatting sqref="T29">
    <cfRule type="cellIs" dxfId="528" priority="909" operator="greaterThan">
      <formula>0</formula>
    </cfRule>
  </conditionalFormatting>
  <conditionalFormatting sqref="T29">
    <cfRule type="cellIs" dxfId="527" priority="907" operator="greaterThan">
      <formula>0</formula>
    </cfRule>
  </conditionalFormatting>
  <conditionalFormatting sqref="T28">
    <cfRule type="cellIs" dxfId="526" priority="906" operator="equal">
      <formula>0</formula>
    </cfRule>
  </conditionalFormatting>
  <conditionalFormatting sqref="T29">
    <cfRule type="cellIs" dxfId="525" priority="905" operator="greaterThan">
      <formula>0</formula>
    </cfRule>
  </conditionalFormatting>
  <conditionalFormatting sqref="T28">
    <cfRule type="cellIs" dxfId="524" priority="904" operator="equal">
      <formula>0</formula>
    </cfRule>
  </conditionalFormatting>
  <conditionalFormatting sqref="T29">
    <cfRule type="cellIs" dxfId="523" priority="903" operator="greaterThan">
      <formula>0</formula>
    </cfRule>
  </conditionalFormatting>
  <conditionalFormatting sqref="T29">
    <cfRule type="cellIs" dxfId="522" priority="901" operator="greaterThan">
      <formula>0</formula>
    </cfRule>
  </conditionalFormatting>
  <conditionalFormatting sqref="U29">
    <cfRule type="cellIs" dxfId="521" priority="899" operator="greaterThan">
      <formula>0</formula>
    </cfRule>
  </conditionalFormatting>
  <conditionalFormatting sqref="U29">
    <cfRule type="cellIs" dxfId="520" priority="897" operator="greaterThan">
      <formula>0</formula>
    </cfRule>
  </conditionalFormatting>
  <conditionalFormatting sqref="U29">
    <cfRule type="cellIs" dxfId="519" priority="895" operator="greaterThan">
      <formula>0</formula>
    </cfRule>
  </conditionalFormatting>
  <conditionalFormatting sqref="U28">
    <cfRule type="cellIs" dxfId="518" priority="894" operator="equal">
      <formula>0</formula>
    </cfRule>
  </conditionalFormatting>
  <conditionalFormatting sqref="U28">
    <cfRule type="cellIs" dxfId="517" priority="892" operator="equal">
      <formula>0</formula>
    </cfRule>
  </conditionalFormatting>
  <conditionalFormatting sqref="U28">
    <cfRule type="cellIs" dxfId="516" priority="890" operator="equal">
      <formula>0</formula>
    </cfRule>
  </conditionalFormatting>
  <conditionalFormatting sqref="U28">
    <cfRule type="cellIs" dxfId="515" priority="888" operator="equal">
      <formula>0</formula>
    </cfRule>
  </conditionalFormatting>
  <conditionalFormatting sqref="U29">
    <cfRule type="cellIs" dxfId="514" priority="885" operator="greaterThan">
      <formula>0</formula>
    </cfRule>
  </conditionalFormatting>
  <conditionalFormatting sqref="M32">
    <cfRule type="cellIs" dxfId="513" priority="883" operator="greaterThan">
      <formula>0</formula>
    </cfRule>
  </conditionalFormatting>
  <conditionalFormatting sqref="M31">
    <cfRule type="cellIs" dxfId="512" priority="882" operator="equal">
      <formula>0</formula>
    </cfRule>
  </conditionalFormatting>
  <conditionalFormatting sqref="O32">
    <cfRule type="cellIs" dxfId="511" priority="881" operator="greaterThan">
      <formula>0</formula>
    </cfRule>
  </conditionalFormatting>
  <conditionalFormatting sqref="O31">
    <cfRule type="cellIs" dxfId="510" priority="880" operator="equal">
      <formula>0</formula>
    </cfRule>
  </conditionalFormatting>
  <conditionalFormatting sqref="O32">
    <cfRule type="cellIs" dxfId="509" priority="879" operator="greaterThan">
      <formula>0</formula>
    </cfRule>
  </conditionalFormatting>
  <conditionalFormatting sqref="O31">
    <cfRule type="cellIs" dxfId="508" priority="878" operator="equal">
      <formula>0</formula>
    </cfRule>
  </conditionalFormatting>
  <conditionalFormatting sqref="O31">
    <cfRule type="cellIs" dxfId="507" priority="876" operator="equal">
      <formula>0</formula>
    </cfRule>
  </conditionalFormatting>
  <conditionalFormatting sqref="O32">
    <cfRule type="cellIs" dxfId="506" priority="877" operator="greaterThan">
      <formula>0</formula>
    </cfRule>
  </conditionalFormatting>
  <conditionalFormatting sqref="O32">
    <cfRule type="cellIs" dxfId="505" priority="875" operator="greaterThan">
      <formula>0</formula>
    </cfRule>
  </conditionalFormatting>
  <conditionalFormatting sqref="O31">
    <cfRule type="cellIs" dxfId="504" priority="874" operator="equal">
      <formula>0</formula>
    </cfRule>
  </conditionalFormatting>
  <conditionalFormatting sqref="M33">
    <cfRule type="cellIs" dxfId="503" priority="872" operator="equal">
      <formula>0</formula>
    </cfRule>
  </conditionalFormatting>
  <conditionalFormatting sqref="O33">
    <cfRule type="cellIs" dxfId="502" priority="870" operator="equal">
      <formula>0</formula>
    </cfRule>
  </conditionalFormatting>
  <conditionalFormatting sqref="O33">
    <cfRule type="cellIs" dxfId="501" priority="868" operator="equal">
      <formula>0</formula>
    </cfRule>
  </conditionalFormatting>
  <conditionalFormatting sqref="O36:Q36">
    <cfRule type="cellIs" dxfId="500" priority="862" operator="equal">
      <formula>0</formula>
    </cfRule>
  </conditionalFormatting>
  <conditionalFormatting sqref="O36:Q36">
    <cfRule type="cellIs" dxfId="499" priority="860" operator="equal">
      <formula>0</formula>
    </cfRule>
  </conditionalFormatting>
  <conditionalFormatting sqref="T36">
    <cfRule type="cellIs" dxfId="498" priority="858" operator="equal">
      <formula>0</formula>
    </cfRule>
  </conditionalFormatting>
  <conditionalFormatting sqref="T36">
    <cfRule type="cellIs" dxfId="497" priority="856" operator="equal">
      <formula>0</formula>
    </cfRule>
  </conditionalFormatting>
  <conditionalFormatting sqref="O35:Q35">
    <cfRule type="cellIs" dxfId="496" priority="855" operator="greaterThan">
      <formula>0</formula>
    </cfRule>
  </conditionalFormatting>
  <conditionalFormatting sqref="O34:Q34">
    <cfRule type="cellIs" dxfId="495" priority="854" operator="equal">
      <formula>0</formula>
    </cfRule>
  </conditionalFormatting>
  <conditionalFormatting sqref="O35:Q35">
    <cfRule type="cellIs" dxfId="494" priority="853" operator="greaterThan">
      <formula>0</formula>
    </cfRule>
  </conditionalFormatting>
  <conditionalFormatting sqref="O34:Q34">
    <cfRule type="cellIs" dxfId="493" priority="852" operator="equal">
      <formula>0</formula>
    </cfRule>
  </conditionalFormatting>
  <conditionalFormatting sqref="O35:Q35">
    <cfRule type="cellIs" dxfId="492" priority="851" operator="greaterThan">
      <formula>0</formula>
    </cfRule>
  </conditionalFormatting>
  <conditionalFormatting sqref="O34:Q34">
    <cfRule type="cellIs" dxfId="491" priority="850" operator="equal">
      <formula>0</formula>
    </cfRule>
  </conditionalFormatting>
  <conditionalFormatting sqref="O35:Q35">
    <cfRule type="cellIs" dxfId="490" priority="849" operator="greaterThan">
      <formula>0</formula>
    </cfRule>
  </conditionalFormatting>
  <conditionalFormatting sqref="O34:Q34">
    <cfRule type="cellIs" dxfId="489" priority="848" operator="equal">
      <formula>0</formula>
    </cfRule>
  </conditionalFormatting>
  <conditionalFormatting sqref="O35:Q35">
    <cfRule type="cellIs" dxfId="488" priority="847" operator="greaterThan">
      <formula>0</formula>
    </cfRule>
  </conditionalFormatting>
  <conditionalFormatting sqref="O35:Q35">
    <cfRule type="cellIs" dxfId="487" priority="845" operator="greaterThan">
      <formula>0</formula>
    </cfRule>
  </conditionalFormatting>
  <conditionalFormatting sqref="O35:Q35">
    <cfRule type="cellIs" dxfId="486" priority="843" operator="greaterThan">
      <formula>0</formula>
    </cfRule>
  </conditionalFormatting>
  <conditionalFormatting sqref="O35:Q35">
    <cfRule type="cellIs" dxfId="485" priority="841" operator="greaterThan">
      <formula>0</formula>
    </cfRule>
  </conditionalFormatting>
  <conditionalFormatting sqref="T35">
    <cfRule type="cellIs" dxfId="484" priority="839" operator="greaterThan">
      <formula>0</formula>
    </cfRule>
  </conditionalFormatting>
  <conditionalFormatting sqref="T34">
    <cfRule type="cellIs" dxfId="483" priority="838" operator="equal">
      <formula>0</formula>
    </cfRule>
  </conditionalFormatting>
  <conditionalFormatting sqref="T35">
    <cfRule type="cellIs" dxfId="482" priority="837" operator="greaterThan">
      <formula>0</formula>
    </cfRule>
  </conditionalFormatting>
  <conditionalFormatting sqref="T35">
    <cfRule type="cellIs" dxfId="481" priority="833" operator="greaterThan">
      <formula>0</formula>
    </cfRule>
  </conditionalFormatting>
  <conditionalFormatting sqref="T34">
    <cfRule type="cellIs" dxfId="480" priority="832" operator="equal">
      <formula>0</formula>
    </cfRule>
  </conditionalFormatting>
  <conditionalFormatting sqref="T35">
    <cfRule type="cellIs" dxfId="479" priority="831" operator="greaterThan">
      <formula>0</formula>
    </cfRule>
  </conditionalFormatting>
  <conditionalFormatting sqref="T35">
    <cfRule type="cellIs" dxfId="478" priority="827" operator="greaterThan">
      <formula>0</formula>
    </cfRule>
  </conditionalFormatting>
  <conditionalFormatting sqref="T34">
    <cfRule type="cellIs" dxfId="477" priority="826" operator="equal">
      <formula>0</formula>
    </cfRule>
  </conditionalFormatting>
  <conditionalFormatting sqref="T35">
    <cfRule type="cellIs" dxfId="476" priority="825" operator="greaterThan">
      <formula>0</formula>
    </cfRule>
  </conditionalFormatting>
  <conditionalFormatting sqref="T38">
    <cfRule type="cellIs" dxfId="475" priority="819" operator="greaterThan">
      <formula>0</formula>
    </cfRule>
  </conditionalFormatting>
  <conditionalFormatting sqref="T38">
    <cfRule type="cellIs" dxfId="474" priority="818" operator="greaterThan">
      <formula>0</formula>
    </cfRule>
  </conditionalFormatting>
  <conditionalFormatting sqref="T38">
    <cfRule type="cellIs" dxfId="473" priority="816" operator="greaterThan">
      <formula>0</formula>
    </cfRule>
  </conditionalFormatting>
  <conditionalFormatting sqref="T38">
    <cfRule type="cellIs" dxfId="472" priority="814" operator="greaterThan">
      <formula>0</formula>
    </cfRule>
  </conditionalFormatting>
  <conditionalFormatting sqref="T38">
    <cfRule type="cellIs" dxfId="471" priority="812" operator="greaterThan">
      <formula>0</formula>
    </cfRule>
  </conditionalFormatting>
  <conditionalFormatting sqref="U39">
    <cfRule type="cellIs" dxfId="470" priority="811" operator="equal">
      <formula>0</formula>
    </cfRule>
  </conditionalFormatting>
  <conditionalFormatting sqref="U39">
    <cfRule type="cellIs" dxfId="469" priority="809" operator="equal">
      <formula>0</formula>
    </cfRule>
  </conditionalFormatting>
  <conditionalFormatting sqref="U38">
    <cfRule type="cellIs" dxfId="468" priority="799" operator="greaterThan">
      <formula>0</formula>
    </cfRule>
  </conditionalFormatting>
  <conditionalFormatting sqref="U37">
    <cfRule type="cellIs" dxfId="467" priority="798" operator="equal">
      <formula>0</formula>
    </cfRule>
  </conditionalFormatting>
  <conditionalFormatting sqref="U38">
    <cfRule type="cellIs" dxfId="466" priority="797" operator="greaterThan">
      <formula>0</formula>
    </cfRule>
  </conditionalFormatting>
  <conditionalFormatting sqref="U38">
    <cfRule type="cellIs" dxfId="465" priority="793" operator="greaterThan">
      <formula>0</formula>
    </cfRule>
  </conditionalFormatting>
  <conditionalFormatting sqref="U38">
    <cfRule type="cellIs" dxfId="464" priority="787" operator="greaterThan">
      <formula>0</formula>
    </cfRule>
  </conditionalFormatting>
  <conditionalFormatting sqref="U38">
    <cfRule type="cellIs" dxfId="463" priority="785" operator="greaterThan">
      <formula>0</formula>
    </cfRule>
  </conditionalFormatting>
  <conditionalFormatting sqref="U37">
    <cfRule type="cellIs" dxfId="462" priority="784" operator="equal">
      <formula>0</formula>
    </cfRule>
  </conditionalFormatting>
  <conditionalFormatting sqref="U38">
    <cfRule type="cellIs" dxfId="461" priority="783" operator="greaterThan">
      <formula>0</formula>
    </cfRule>
  </conditionalFormatting>
  <conditionalFormatting sqref="U37">
    <cfRule type="cellIs" dxfId="460" priority="782" operator="equal">
      <formula>0</formula>
    </cfRule>
  </conditionalFormatting>
  <conditionalFormatting sqref="U38">
    <cfRule type="cellIs" dxfId="459" priority="781" operator="greaterThan">
      <formula>0</formula>
    </cfRule>
  </conditionalFormatting>
  <conditionalFormatting sqref="U37">
    <cfRule type="cellIs" dxfId="458" priority="780" operator="equal">
      <formula>0</formula>
    </cfRule>
  </conditionalFormatting>
  <conditionalFormatting sqref="U38">
    <cfRule type="cellIs" dxfId="457" priority="779" operator="greaterThan">
      <formula>0</formula>
    </cfRule>
  </conditionalFormatting>
  <conditionalFormatting sqref="U37">
    <cfRule type="cellIs" dxfId="456" priority="778" operator="equal">
      <formula>0</formula>
    </cfRule>
  </conditionalFormatting>
  <conditionalFormatting sqref="U38">
    <cfRule type="cellIs" dxfId="455" priority="777" operator="greaterThan">
      <formula>0</formula>
    </cfRule>
  </conditionalFormatting>
  <conditionalFormatting sqref="U37">
    <cfRule type="cellIs" dxfId="454" priority="776" operator="equal">
      <formula>0</formula>
    </cfRule>
  </conditionalFormatting>
  <conditionalFormatting sqref="U38">
    <cfRule type="cellIs" dxfId="453" priority="775" operator="greaterThan">
      <formula>0</formula>
    </cfRule>
  </conditionalFormatting>
  <conditionalFormatting sqref="U37">
    <cfRule type="cellIs" dxfId="452" priority="774" operator="equal">
      <formula>0</formula>
    </cfRule>
  </conditionalFormatting>
  <conditionalFormatting sqref="U38">
    <cfRule type="cellIs" dxfId="451" priority="773" operator="greaterThan">
      <formula>0</formula>
    </cfRule>
  </conditionalFormatting>
  <conditionalFormatting sqref="U37">
    <cfRule type="cellIs" dxfId="450" priority="772" operator="equal">
      <formula>0</formula>
    </cfRule>
  </conditionalFormatting>
  <conditionalFormatting sqref="T37">
    <cfRule type="cellIs" dxfId="449" priority="770" operator="equal">
      <formula>0</formula>
    </cfRule>
  </conditionalFormatting>
  <conditionalFormatting sqref="T37">
    <cfRule type="cellIs" dxfId="448" priority="768" operator="equal">
      <formula>0</formula>
    </cfRule>
  </conditionalFormatting>
  <conditionalFormatting sqref="T37">
    <cfRule type="cellIs" dxfId="447" priority="766" operator="equal">
      <formula>0</formula>
    </cfRule>
  </conditionalFormatting>
  <conditionalFormatting sqref="T37">
    <cfRule type="cellIs" dxfId="446" priority="764" operator="equal">
      <formula>0</formula>
    </cfRule>
  </conditionalFormatting>
  <conditionalFormatting sqref="L24">
    <cfRule type="cellIs" dxfId="445" priority="762" operator="equal">
      <formula>0</formula>
    </cfRule>
  </conditionalFormatting>
  <conditionalFormatting sqref="J24">
    <cfRule type="cellIs" dxfId="444" priority="758" operator="equal">
      <formula>0</formula>
    </cfRule>
  </conditionalFormatting>
  <conditionalFormatting sqref="K24">
    <cfRule type="cellIs" dxfId="443" priority="754" operator="equal">
      <formula>0</formula>
    </cfRule>
  </conditionalFormatting>
  <conditionalFormatting sqref="I21:J21">
    <cfRule type="cellIs" dxfId="442" priority="750" operator="equal">
      <formula>0</formula>
    </cfRule>
  </conditionalFormatting>
  <conditionalFormatting sqref="O20:S20">
    <cfRule type="cellIs" dxfId="441" priority="749" operator="greaterThan">
      <formula>0</formula>
    </cfRule>
  </conditionalFormatting>
  <conditionalFormatting sqref="O19:S19">
    <cfRule type="cellIs" dxfId="440" priority="747" operator="equal">
      <formula>0</formula>
    </cfRule>
  </conditionalFormatting>
  <conditionalFormatting sqref="T20">
    <cfRule type="cellIs" dxfId="439" priority="746" operator="greaterThan">
      <formula>0</formula>
    </cfRule>
  </conditionalFormatting>
  <conditionalFormatting sqref="T19">
    <cfRule type="cellIs" dxfId="438" priority="744" operator="equal">
      <formula>0</formula>
    </cfRule>
  </conditionalFormatting>
  <conditionalFormatting sqref="N20">
    <cfRule type="cellIs" dxfId="437" priority="743" operator="greaterThan">
      <formula>0</formula>
    </cfRule>
  </conditionalFormatting>
  <conditionalFormatting sqref="N19">
    <cfRule type="cellIs" dxfId="436" priority="741" operator="equal">
      <formula>0</formula>
    </cfRule>
  </conditionalFormatting>
  <conditionalFormatting sqref="O20:S20">
    <cfRule type="cellIs" dxfId="435" priority="740" operator="greaterThan">
      <formula>0</formula>
    </cfRule>
  </conditionalFormatting>
  <conditionalFormatting sqref="O19:S19">
    <cfRule type="cellIs" dxfId="434" priority="738" operator="equal">
      <formula>0</formula>
    </cfRule>
  </conditionalFormatting>
  <conditionalFormatting sqref="G17">
    <cfRule type="cellIs" dxfId="433" priority="737" operator="greaterThan">
      <formula>0</formula>
    </cfRule>
  </conditionalFormatting>
  <conditionalFormatting sqref="H17">
    <cfRule type="cellIs" dxfId="432" priority="735" operator="greaterThan">
      <formula>0</formula>
    </cfRule>
  </conditionalFormatting>
  <conditionalFormatting sqref="I17">
    <cfRule type="cellIs" dxfId="431" priority="733" operator="greaterThan">
      <formula>0</formula>
    </cfRule>
  </conditionalFormatting>
  <conditionalFormatting sqref="J17">
    <cfRule type="cellIs" dxfId="430" priority="731" operator="greaterThan">
      <formula>0</formula>
    </cfRule>
  </conditionalFormatting>
  <conditionalFormatting sqref="G19:H19">
    <cfRule type="cellIs" dxfId="429" priority="717" operator="equal">
      <formula>0</formula>
    </cfRule>
  </conditionalFormatting>
  <conditionalFormatting sqref="H18:O18 T18:V18">
    <cfRule type="cellIs" dxfId="428" priority="715" operator="equal">
      <formula>0</formula>
    </cfRule>
  </conditionalFormatting>
  <conditionalFormatting sqref="J24">
    <cfRule type="cellIs" dxfId="427" priority="710" operator="equal">
      <formula>0</formula>
    </cfRule>
  </conditionalFormatting>
  <conditionalFormatting sqref="K23">
    <cfRule type="cellIs" dxfId="426" priority="709" operator="greaterThan">
      <formula>0</formula>
    </cfRule>
  </conditionalFormatting>
  <conditionalFormatting sqref="K24">
    <cfRule type="cellIs" dxfId="425" priority="707" operator="equal">
      <formula>0</formula>
    </cfRule>
  </conditionalFormatting>
  <conditionalFormatting sqref="I23">
    <cfRule type="cellIs" dxfId="424" priority="702" operator="greaterThan">
      <formula>0</formula>
    </cfRule>
  </conditionalFormatting>
  <conditionalFormatting sqref="J23">
    <cfRule type="cellIs" dxfId="423" priority="698" operator="greaterThan">
      <formula>0</formula>
    </cfRule>
  </conditionalFormatting>
  <conditionalFormatting sqref="J24">
    <cfRule type="cellIs" dxfId="422" priority="696" operator="equal">
      <formula>0</formula>
    </cfRule>
  </conditionalFormatting>
  <conditionalFormatting sqref="E40:E42">
    <cfRule type="cellIs" dxfId="421" priority="694" operator="equal">
      <formula>0</formula>
    </cfRule>
  </conditionalFormatting>
  <conditionalFormatting sqref="O40:S42">
    <cfRule type="cellIs" dxfId="420" priority="692" operator="equal">
      <formula>0</formula>
    </cfRule>
  </conditionalFormatting>
  <conditionalFormatting sqref="N40:N42">
    <cfRule type="cellIs" dxfId="419" priority="690" operator="equal">
      <formula>0</formula>
    </cfRule>
  </conditionalFormatting>
  <conditionalFormatting sqref="V40:V42">
    <cfRule type="cellIs" dxfId="418" priority="688" operator="equal">
      <formula>0</formula>
    </cfRule>
  </conditionalFormatting>
  <conditionalFormatting sqref="V40:V42">
    <cfRule type="cellIs" dxfId="417" priority="686" operator="equal">
      <formula>0</formula>
    </cfRule>
  </conditionalFormatting>
  <conditionalFormatting sqref="T42">
    <cfRule type="cellIs" dxfId="416" priority="684" operator="equal">
      <formula>0</formula>
    </cfRule>
  </conditionalFormatting>
  <conditionalFormatting sqref="T42">
    <cfRule type="cellIs" dxfId="415" priority="682" operator="equal">
      <formula>0</formula>
    </cfRule>
  </conditionalFormatting>
  <conditionalFormatting sqref="T41">
    <cfRule type="cellIs" dxfId="414" priority="679" operator="greaterThan">
      <formula>0</formula>
    </cfRule>
  </conditionalFormatting>
  <conditionalFormatting sqref="T41">
    <cfRule type="cellIs" dxfId="413" priority="677" operator="greaterThan">
      <formula>0</formula>
    </cfRule>
  </conditionalFormatting>
  <conditionalFormatting sqref="T41">
    <cfRule type="cellIs" dxfId="412" priority="675" operator="greaterThan">
      <formula>0</formula>
    </cfRule>
  </conditionalFormatting>
  <conditionalFormatting sqref="T41">
    <cfRule type="cellIs" dxfId="411" priority="673" operator="greaterThan">
      <formula>0</formula>
    </cfRule>
  </conditionalFormatting>
  <conditionalFormatting sqref="U42">
    <cfRule type="cellIs" dxfId="410" priority="672" operator="equal">
      <formula>0</formula>
    </cfRule>
  </conditionalFormatting>
  <conditionalFormatting sqref="U42">
    <cfRule type="cellIs" dxfId="409" priority="670" operator="equal">
      <formula>0</formula>
    </cfRule>
  </conditionalFormatting>
  <conditionalFormatting sqref="U41">
    <cfRule type="cellIs" dxfId="408" priority="662" operator="greaterThan">
      <formula>0</formula>
    </cfRule>
  </conditionalFormatting>
  <conditionalFormatting sqref="U40">
    <cfRule type="cellIs" dxfId="407" priority="661" operator="equal">
      <formula>0</formula>
    </cfRule>
  </conditionalFormatting>
  <conditionalFormatting sqref="U41">
    <cfRule type="cellIs" dxfId="406" priority="660" operator="greaterThan">
      <formula>0</formula>
    </cfRule>
  </conditionalFormatting>
  <conditionalFormatting sqref="U41">
    <cfRule type="cellIs" dxfId="405" priority="656" operator="greaterThan">
      <formula>0</formula>
    </cfRule>
  </conditionalFormatting>
  <conditionalFormatting sqref="U40">
    <cfRule type="cellIs" dxfId="404" priority="655" operator="equal">
      <formula>0</formula>
    </cfRule>
  </conditionalFormatting>
  <conditionalFormatting sqref="U41">
    <cfRule type="cellIs" dxfId="403" priority="654" operator="greaterThan">
      <formula>0</formula>
    </cfRule>
  </conditionalFormatting>
  <conditionalFormatting sqref="U42">
    <cfRule type="cellIs" dxfId="402" priority="652" operator="equal">
      <formula>0</formula>
    </cfRule>
  </conditionalFormatting>
  <conditionalFormatting sqref="U41">
    <cfRule type="cellIs" dxfId="401" priority="648" operator="greaterThan">
      <formula>0</formula>
    </cfRule>
  </conditionalFormatting>
  <conditionalFormatting sqref="U41">
    <cfRule type="cellIs" dxfId="400" priority="646" operator="greaterThan">
      <formula>0</formula>
    </cfRule>
  </conditionalFormatting>
  <conditionalFormatting sqref="U41">
    <cfRule type="cellIs" dxfId="399" priority="644" operator="greaterThan">
      <formula>0</formula>
    </cfRule>
  </conditionalFormatting>
  <conditionalFormatting sqref="U40">
    <cfRule type="cellIs" dxfId="398" priority="643" operator="equal">
      <formula>0</formula>
    </cfRule>
  </conditionalFormatting>
  <conditionalFormatting sqref="U41">
    <cfRule type="cellIs" dxfId="397" priority="642" operator="greaterThan">
      <formula>0</formula>
    </cfRule>
  </conditionalFormatting>
  <conditionalFormatting sqref="U40">
    <cfRule type="cellIs" dxfId="396" priority="641" operator="equal">
      <formula>0</formula>
    </cfRule>
  </conditionalFormatting>
  <conditionalFormatting sqref="U41">
    <cfRule type="cellIs" dxfId="395" priority="640" operator="greaterThan">
      <formula>0</formula>
    </cfRule>
  </conditionalFormatting>
  <conditionalFormatting sqref="U40">
    <cfRule type="cellIs" dxfId="394" priority="639" operator="equal">
      <formula>0</formula>
    </cfRule>
  </conditionalFormatting>
  <conditionalFormatting sqref="U41">
    <cfRule type="cellIs" dxfId="393" priority="638" operator="greaterThan">
      <formula>0</formula>
    </cfRule>
  </conditionalFormatting>
  <conditionalFormatting sqref="U40">
    <cfRule type="cellIs" dxfId="392" priority="637" operator="equal">
      <formula>0</formula>
    </cfRule>
  </conditionalFormatting>
  <conditionalFormatting sqref="U41">
    <cfRule type="cellIs" dxfId="391" priority="636" operator="greaterThan">
      <formula>0</formula>
    </cfRule>
  </conditionalFormatting>
  <conditionalFormatting sqref="U40">
    <cfRule type="cellIs" dxfId="390" priority="635" operator="equal">
      <formula>0</formula>
    </cfRule>
  </conditionalFormatting>
  <conditionalFormatting sqref="U41">
    <cfRule type="cellIs" dxfId="389" priority="634" operator="greaterThan">
      <formula>0</formula>
    </cfRule>
  </conditionalFormatting>
  <conditionalFormatting sqref="U40">
    <cfRule type="cellIs" dxfId="388" priority="633" operator="equal">
      <formula>0</formula>
    </cfRule>
  </conditionalFormatting>
  <conditionalFormatting sqref="T40">
    <cfRule type="cellIs" dxfId="387" priority="631" operator="equal">
      <formula>0</formula>
    </cfRule>
  </conditionalFormatting>
  <conditionalFormatting sqref="T40">
    <cfRule type="cellIs" dxfId="386" priority="629" operator="equal">
      <formula>0</formula>
    </cfRule>
  </conditionalFormatting>
  <conditionalFormatting sqref="T40">
    <cfRule type="cellIs" dxfId="385" priority="627" operator="equal">
      <formula>0</formula>
    </cfRule>
  </conditionalFormatting>
  <conditionalFormatting sqref="H23">
    <cfRule type="cellIs" dxfId="384" priority="617" operator="greaterThan">
      <formula>0</formula>
    </cfRule>
  </conditionalFormatting>
  <conditionalFormatting sqref="J32">
    <cfRule type="cellIs" dxfId="383" priority="613" operator="greaterThan">
      <formula>0</formula>
    </cfRule>
  </conditionalFormatting>
  <conditionalFormatting sqref="T36">
    <cfRule type="cellIs" dxfId="382" priority="610" operator="equal">
      <formula>0</formula>
    </cfRule>
  </conditionalFormatting>
  <conditionalFormatting sqref="T36">
    <cfRule type="cellIs" dxfId="381" priority="608" operator="equal">
      <formula>0</formula>
    </cfRule>
  </conditionalFormatting>
  <conditionalFormatting sqref="U36">
    <cfRule type="cellIs" dxfId="380" priority="606" operator="equal">
      <formula>0</formula>
    </cfRule>
  </conditionalFormatting>
  <conditionalFormatting sqref="U36">
    <cfRule type="cellIs" dxfId="379" priority="604" operator="equal">
      <formula>0</formula>
    </cfRule>
  </conditionalFormatting>
  <conditionalFormatting sqref="U35">
    <cfRule type="cellIs" dxfId="378" priority="574" operator="greaterThan">
      <formula>0</formula>
    </cfRule>
  </conditionalFormatting>
  <conditionalFormatting sqref="U34">
    <cfRule type="cellIs" dxfId="377" priority="573" operator="equal">
      <formula>0</formula>
    </cfRule>
  </conditionalFormatting>
  <conditionalFormatting sqref="U35">
    <cfRule type="cellIs" dxfId="376" priority="572" operator="greaterThan">
      <formula>0</formula>
    </cfRule>
  </conditionalFormatting>
  <conditionalFormatting sqref="P17">
    <cfRule type="cellIs" dxfId="375" priority="568" operator="greaterThan">
      <formula>0</formula>
    </cfRule>
  </conditionalFormatting>
  <conditionalFormatting sqref="P16">
    <cfRule type="cellIs" dxfId="374" priority="567" operator="equal">
      <formula>0</formula>
    </cfRule>
  </conditionalFormatting>
  <conditionalFormatting sqref="Q17">
    <cfRule type="cellIs" dxfId="373" priority="562" operator="greaterThan">
      <formula>0</formula>
    </cfRule>
  </conditionalFormatting>
  <conditionalFormatting sqref="R17">
    <cfRule type="cellIs" dxfId="372" priority="558" operator="greaterThan">
      <formula>0</formula>
    </cfRule>
  </conditionalFormatting>
  <conditionalFormatting sqref="R17">
    <cfRule type="cellIs" dxfId="371" priority="556" operator="greaterThan">
      <formula>0</formula>
    </cfRule>
  </conditionalFormatting>
  <conditionalFormatting sqref="R16">
    <cfRule type="cellIs" dxfId="370" priority="555" operator="equal">
      <formula>0</formula>
    </cfRule>
  </conditionalFormatting>
  <conditionalFormatting sqref="R18">
    <cfRule type="cellIs" dxfId="369" priority="553" operator="equal">
      <formula>0</formula>
    </cfRule>
  </conditionalFormatting>
  <conditionalFormatting sqref="S17">
    <cfRule type="cellIs" dxfId="368" priority="552" operator="greaterThan">
      <formula>0</formula>
    </cfRule>
  </conditionalFormatting>
  <conditionalFormatting sqref="S16">
    <cfRule type="cellIs" dxfId="367" priority="551" operator="equal">
      <formula>0</formula>
    </cfRule>
  </conditionalFormatting>
  <conditionalFormatting sqref="S17">
    <cfRule type="cellIs" dxfId="366" priority="550" operator="greaterThan">
      <formula>0</formula>
    </cfRule>
  </conditionalFormatting>
  <conditionalFormatting sqref="S16">
    <cfRule type="cellIs" dxfId="365" priority="549" operator="equal">
      <formula>0</formula>
    </cfRule>
  </conditionalFormatting>
  <conditionalFormatting sqref="S18">
    <cfRule type="cellIs" dxfId="364" priority="547" operator="equal">
      <formula>0</formula>
    </cfRule>
  </conditionalFormatting>
  <conditionalFormatting sqref="Q24">
    <cfRule type="cellIs" dxfId="363" priority="543" operator="equal">
      <formula>0</formula>
    </cfRule>
  </conditionalFormatting>
  <conditionalFormatting sqref="Q23">
    <cfRule type="cellIs" dxfId="362" priority="542" operator="greaterThan">
      <formula>0</formula>
    </cfRule>
  </conditionalFormatting>
  <conditionalFormatting sqref="Q22">
    <cfRule type="cellIs" dxfId="361" priority="541" operator="equal">
      <formula>0</formula>
    </cfRule>
  </conditionalFormatting>
  <conditionalFormatting sqref="P32">
    <cfRule type="cellIs" dxfId="360" priority="537" operator="greaterThan">
      <formula>0</formula>
    </cfRule>
  </conditionalFormatting>
  <conditionalFormatting sqref="P31">
    <cfRule type="cellIs" dxfId="359" priority="536" operator="equal">
      <formula>0</formula>
    </cfRule>
  </conditionalFormatting>
  <conditionalFormatting sqref="P32">
    <cfRule type="cellIs" dxfId="358" priority="535" operator="greaterThan">
      <formula>0</formula>
    </cfRule>
  </conditionalFormatting>
  <conditionalFormatting sqref="P32">
    <cfRule type="cellIs" dxfId="357" priority="531" operator="greaterThan">
      <formula>0</formula>
    </cfRule>
  </conditionalFormatting>
  <conditionalFormatting sqref="P33">
    <cfRule type="cellIs" dxfId="356" priority="522" operator="equal">
      <formula>0</formula>
    </cfRule>
  </conditionalFormatting>
  <conditionalFormatting sqref="P32">
    <cfRule type="cellIs" dxfId="355" priority="521" operator="greaterThan">
      <formula>0</formula>
    </cfRule>
  </conditionalFormatting>
  <conditionalFormatting sqref="P31">
    <cfRule type="cellIs" dxfId="354" priority="520" operator="equal">
      <formula>0</formula>
    </cfRule>
  </conditionalFormatting>
  <conditionalFormatting sqref="P32">
    <cfRule type="cellIs" dxfId="353" priority="519" operator="greaterThan">
      <formula>0</formula>
    </cfRule>
  </conditionalFormatting>
  <conditionalFormatting sqref="P31">
    <cfRule type="cellIs" dxfId="352" priority="518" operator="equal">
      <formula>0</formula>
    </cfRule>
  </conditionalFormatting>
  <conditionalFormatting sqref="P31">
    <cfRule type="cellIs" dxfId="351" priority="516" operator="equal">
      <formula>0</formula>
    </cfRule>
  </conditionalFormatting>
  <conditionalFormatting sqref="P32">
    <cfRule type="cellIs" dxfId="350" priority="517" operator="greaterThan">
      <formula>0</formula>
    </cfRule>
  </conditionalFormatting>
  <conditionalFormatting sqref="P32">
    <cfRule type="cellIs" dxfId="349" priority="515" operator="greaterThan">
      <formula>0</formula>
    </cfRule>
  </conditionalFormatting>
  <conditionalFormatting sqref="P31">
    <cfRule type="cellIs" dxfId="348" priority="514" operator="equal">
      <formula>0</formula>
    </cfRule>
  </conditionalFormatting>
  <conditionalFormatting sqref="P33">
    <cfRule type="cellIs" dxfId="347" priority="512" operator="equal">
      <formula>0</formula>
    </cfRule>
  </conditionalFormatting>
  <conditionalFormatting sqref="P33">
    <cfRule type="cellIs" dxfId="346" priority="510" operator="equal">
      <formula>0</formula>
    </cfRule>
  </conditionalFormatting>
  <conditionalFormatting sqref="P33">
    <cfRule type="cellIs" dxfId="345" priority="508" operator="equal">
      <formula>0</formula>
    </cfRule>
  </conditionalFormatting>
  <conditionalFormatting sqref="Q32">
    <cfRule type="cellIs" dxfId="344" priority="507" operator="greaterThan">
      <formula>0</formula>
    </cfRule>
  </conditionalFormatting>
  <conditionalFormatting sqref="Q31">
    <cfRule type="cellIs" dxfId="343" priority="506" operator="equal">
      <formula>0</formula>
    </cfRule>
  </conditionalFormatting>
  <conditionalFormatting sqref="Q32">
    <cfRule type="cellIs" dxfId="342" priority="505" operator="greaterThan">
      <formula>0</formula>
    </cfRule>
  </conditionalFormatting>
  <conditionalFormatting sqref="Q31">
    <cfRule type="cellIs" dxfId="341" priority="504" operator="equal">
      <formula>0</formula>
    </cfRule>
  </conditionalFormatting>
  <conditionalFormatting sqref="Q32">
    <cfRule type="cellIs" dxfId="340" priority="503" operator="greaterThan">
      <formula>0</formula>
    </cfRule>
  </conditionalFormatting>
  <conditionalFormatting sqref="Q31">
    <cfRule type="cellIs" dxfId="339" priority="502" operator="equal">
      <formula>0</formula>
    </cfRule>
  </conditionalFormatting>
  <conditionalFormatting sqref="Q32">
    <cfRule type="cellIs" dxfId="338" priority="501" operator="greaterThan">
      <formula>0</formula>
    </cfRule>
  </conditionalFormatting>
  <conditionalFormatting sqref="Q31">
    <cfRule type="cellIs" dxfId="337" priority="500" operator="equal">
      <formula>0</formula>
    </cfRule>
  </conditionalFormatting>
  <conditionalFormatting sqref="Q33">
    <cfRule type="cellIs" dxfId="336" priority="498" operator="equal">
      <formula>0</formula>
    </cfRule>
  </conditionalFormatting>
  <conditionalFormatting sqref="Q33">
    <cfRule type="cellIs" dxfId="335" priority="496" operator="equal">
      <formula>0</formula>
    </cfRule>
  </conditionalFormatting>
  <conditionalFormatting sqref="Q33">
    <cfRule type="cellIs" dxfId="334" priority="494" operator="equal">
      <formula>0</formula>
    </cfRule>
  </conditionalFormatting>
  <conditionalFormatting sqref="Q33">
    <cfRule type="cellIs" dxfId="333" priority="492" operator="equal">
      <formula>0</formula>
    </cfRule>
  </conditionalFormatting>
  <conditionalFormatting sqref="Q32">
    <cfRule type="cellIs" dxfId="332" priority="491" operator="greaterThan">
      <formula>0</formula>
    </cfRule>
  </conditionalFormatting>
  <conditionalFormatting sqref="Q31">
    <cfRule type="cellIs" dxfId="331" priority="490" operator="equal">
      <formula>0</formula>
    </cfRule>
  </conditionalFormatting>
  <conditionalFormatting sqref="Q32">
    <cfRule type="cellIs" dxfId="330" priority="489" operator="greaterThan">
      <formula>0</formula>
    </cfRule>
  </conditionalFormatting>
  <conditionalFormatting sqref="Q32">
    <cfRule type="cellIs" dxfId="329" priority="485" operator="greaterThan">
      <formula>0</formula>
    </cfRule>
  </conditionalFormatting>
  <conditionalFormatting sqref="Q31">
    <cfRule type="cellIs" dxfId="328" priority="484" operator="equal">
      <formula>0</formula>
    </cfRule>
  </conditionalFormatting>
  <conditionalFormatting sqref="Q33">
    <cfRule type="cellIs" dxfId="327" priority="481" operator="equal">
      <formula>0</formula>
    </cfRule>
  </conditionalFormatting>
  <conditionalFormatting sqref="Q33">
    <cfRule type="cellIs" dxfId="326" priority="478" operator="equal">
      <formula>0</formula>
    </cfRule>
  </conditionalFormatting>
  <conditionalFormatting sqref="L26:O26">
    <cfRule type="cellIs" dxfId="325" priority="477" operator="greaterThan">
      <formula>0</formula>
    </cfRule>
  </conditionalFormatting>
  <conditionalFormatting sqref="N26:O26">
    <cfRule type="cellIs" dxfId="324" priority="474" operator="greaterThan">
      <formula>0</formula>
    </cfRule>
  </conditionalFormatting>
  <conditionalFormatting sqref="N26:O26">
    <cfRule type="cellIs" dxfId="323" priority="472" operator="greaterThan">
      <formula>0</formula>
    </cfRule>
  </conditionalFormatting>
  <conditionalFormatting sqref="N26">
    <cfRule type="cellIs" dxfId="322" priority="470" operator="greaterThan">
      <formula>0</formula>
    </cfRule>
  </conditionalFormatting>
  <conditionalFormatting sqref="N25">
    <cfRule type="cellIs" dxfId="321" priority="469" operator="equal">
      <formula>0</formula>
    </cfRule>
  </conditionalFormatting>
  <conditionalFormatting sqref="N26:O26">
    <cfRule type="cellIs" dxfId="320" priority="468" operator="greaterThan">
      <formula>0</formula>
    </cfRule>
  </conditionalFormatting>
  <conditionalFormatting sqref="N25:O25">
    <cfRule type="cellIs" dxfId="319" priority="467" operator="equal">
      <formula>0</formula>
    </cfRule>
  </conditionalFormatting>
  <conditionalFormatting sqref="N27:O27">
    <cfRule type="cellIs" dxfId="318" priority="465" operator="equal">
      <formula>0</formula>
    </cfRule>
  </conditionalFormatting>
  <conditionalFormatting sqref="N27:O27">
    <cfRule type="cellIs" dxfId="317" priority="463" operator="equal">
      <formula>0</formula>
    </cfRule>
  </conditionalFormatting>
  <conditionalFormatting sqref="N27:O27">
    <cfRule type="cellIs" dxfId="316" priority="461" operator="equal">
      <formula>0</formula>
    </cfRule>
  </conditionalFormatting>
  <conditionalFormatting sqref="N27:O27">
    <cfRule type="cellIs" dxfId="315" priority="459" operator="equal">
      <formula>0</formula>
    </cfRule>
  </conditionalFormatting>
  <conditionalFormatting sqref="O27">
    <cfRule type="cellIs" dxfId="314" priority="457" operator="equal">
      <formula>0</formula>
    </cfRule>
  </conditionalFormatting>
  <conditionalFormatting sqref="M26">
    <cfRule type="cellIs" dxfId="313" priority="456" operator="greaterThan">
      <formula>0</formula>
    </cfRule>
  </conditionalFormatting>
  <conditionalFormatting sqref="M25">
    <cfRule type="cellIs" dxfId="312" priority="455" operator="equal">
      <formula>0</formula>
    </cfRule>
  </conditionalFormatting>
  <conditionalFormatting sqref="O26">
    <cfRule type="cellIs" dxfId="311" priority="454" operator="greaterThan">
      <formula>0</formula>
    </cfRule>
  </conditionalFormatting>
  <conditionalFormatting sqref="O25">
    <cfRule type="cellIs" dxfId="310" priority="453" operator="equal">
      <formula>0</formula>
    </cfRule>
  </conditionalFormatting>
  <conditionalFormatting sqref="O26">
    <cfRule type="cellIs" dxfId="309" priority="452" operator="greaterThan">
      <formula>0</formula>
    </cfRule>
  </conditionalFormatting>
  <conditionalFormatting sqref="O26">
    <cfRule type="cellIs" dxfId="308" priority="448" operator="greaterThan">
      <formula>0</formula>
    </cfRule>
  </conditionalFormatting>
  <conditionalFormatting sqref="O25">
    <cfRule type="cellIs" dxfId="307" priority="447" operator="equal">
      <formula>0</formula>
    </cfRule>
  </conditionalFormatting>
  <conditionalFormatting sqref="K25">
    <cfRule type="cellIs" dxfId="306" priority="434" operator="equal">
      <formula>0</formula>
    </cfRule>
  </conditionalFormatting>
  <conditionalFormatting sqref="J26">
    <cfRule type="cellIs" dxfId="305" priority="433" operator="greaterThan">
      <formula>0</formula>
    </cfRule>
  </conditionalFormatting>
  <conditionalFormatting sqref="J27">
    <cfRule type="cellIs" dxfId="304" priority="432" operator="equal">
      <formula>0</formula>
    </cfRule>
  </conditionalFormatting>
  <conditionalFormatting sqref="P27">
    <cfRule type="cellIs" dxfId="303" priority="422" operator="equal">
      <formula>0</formula>
    </cfRule>
  </conditionalFormatting>
  <conditionalFormatting sqref="P27">
    <cfRule type="cellIs" dxfId="302" priority="420" operator="equal">
      <formula>0</formula>
    </cfRule>
  </conditionalFormatting>
  <conditionalFormatting sqref="P27">
    <cfRule type="cellIs" dxfId="301" priority="418" operator="equal">
      <formula>0</formula>
    </cfRule>
  </conditionalFormatting>
  <conditionalFormatting sqref="P27">
    <cfRule type="cellIs" dxfId="300" priority="416" operator="equal">
      <formula>0</formula>
    </cfRule>
  </conditionalFormatting>
  <conditionalFormatting sqref="P27">
    <cfRule type="cellIs" dxfId="299" priority="406" operator="equal">
      <formula>0</formula>
    </cfRule>
  </conditionalFormatting>
  <conditionalFormatting sqref="Q25">
    <cfRule type="cellIs" dxfId="298" priority="399" operator="equal">
      <formula>0</formula>
    </cfRule>
  </conditionalFormatting>
  <conditionalFormatting sqref="Q25">
    <cfRule type="cellIs" dxfId="297" priority="397" operator="equal">
      <formula>0</formula>
    </cfRule>
  </conditionalFormatting>
  <conditionalFormatting sqref="Q25">
    <cfRule type="cellIs" dxfId="296" priority="395" operator="equal">
      <formula>0</formula>
    </cfRule>
  </conditionalFormatting>
  <conditionalFormatting sqref="Q25">
    <cfRule type="cellIs" dxfId="295" priority="393" operator="equal">
      <formula>0</formula>
    </cfRule>
  </conditionalFormatting>
  <conditionalFormatting sqref="Q27">
    <cfRule type="cellIs" dxfId="294" priority="388" operator="equal">
      <formula>0</formula>
    </cfRule>
  </conditionalFormatting>
  <conditionalFormatting sqref="Q27">
    <cfRule type="cellIs" dxfId="293" priority="386" operator="equal">
      <formula>0</formula>
    </cfRule>
  </conditionalFormatting>
  <conditionalFormatting sqref="Q27">
    <cfRule type="cellIs" dxfId="292" priority="376" operator="equal">
      <formula>0</formula>
    </cfRule>
  </conditionalFormatting>
  <conditionalFormatting sqref="Q27">
    <cfRule type="cellIs" dxfId="291" priority="374" operator="equal">
      <formula>0</formula>
    </cfRule>
  </conditionalFormatting>
  <conditionalFormatting sqref="L29:O29">
    <cfRule type="cellIs" dxfId="290" priority="370" operator="greaterThan">
      <formula>0</formula>
    </cfRule>
  </conditionalFormatting>
  <conditionalFormatting sqref="L28:O28">
    <cfRule type="cellIs" dxfId="289" priority="368" operator="equal">
      <formula>0</formula>
    </cfRule>
  </conditionalFormatting>
  <conditionalFormatting sqref="N29:O29">
    <cfRule type="cellIs" dxfId="288" priority="367" operator="greaterThan">
      <formula>0</formula>
    </cfRule>
  </conditionalFormatting>
  <conditionalFormatting sqref="N28:O28">
    <cfRule type="cellIs" dxfId="287" priority="366" operator="equal">
      <formula>0</formula>
    </cfRule>
  </conditionalFormatting>
  <conditionalFormatting sqref="N29:O29">
    <cfRule type="cellIs" dxfId="286" priority="365" operator="greaterThan">
      <formula>0</formula>
    </cfRule>
  </conditionalFormatting>
  <conditionalFormatting sqref="N28:O28">
    <cfRule type="cellIs" dxfId="285" priority="364" operator="equal">
      <formula>0</formula>
    </cfRule>
  </conditionalFormatting>
  <conditionalFormatting sqref="N29">
    <cfRule type="cellIs" dxfId="284" priority="363" operator="greaterThan">
      <formula>0</formula>
    </cfRule>
  </conditionalFormatting>
  <conditionalFormatting sqref="N28">
    <cfRule type="cellIs" dxfId="283" priority="362" operator="equal">
      <formula>0</formula>
    </cfRule>
  </conditionalFormatting>
  <conditionalFormatting sqref="N29:O29">
    <cfRule type="cellIs" dxfId="282" priority="361" operator="greaterThan">
      <formula>0</formula>
    </cfRule>
  </conditionalFormatting>
  <conditionalFormatting sqref="N28:O28">
    <cfRule type="cellIs" dxfId="281" priority="360" operator="equal">
      <formula>0</formula>
    </cfRule>
  </conditionalFormatting>
  <conditionalFormatting sqref="N30:O30">
    <cfRule type="cellIs" dxfId="280" priority="358" operator="equal">
      <formula>0</formula>
    </cfRule>
  </conditionalFormatting>
  <conditionalFormatting sqref="N30:O30">
    <cfRule type="cellIs" dxfId="279" priority="356" operator="equal">
      <formula>0</formula>
    </cfRule>
  </conditionalFormatting>
  <conditionalFormatting sqref="N30:O30">
    <cfRule type="cellIs" dxfId="278" priority="354" operator="equal">
      <formula>0</formula>
    </cfRule>
  </conditionalFormatting>
  <conditionalFormatting sqref="M29">
    <cfRule type="cellIs" dxfId="277" priority="349" operator="greaterThan">
      <formula>0</formula>
    </cfRule>
  </conditionalFormatting>
  <conditionalFormatting sqref="O29">
    <cfRule type="cellIs" dxfId="276" priority="347" operator="greaterThan">
      <formula>0</formula>
    </cfRule>
  </conditionalFormatting>
  <conditionalFormatting sqref="O29">
    <cfRule type="cellIs" dxfId="275" priority="345" operator="greaterThan">
      <formula>0</formula>
    </cfRule>
  </conditionalFormatting>
  <conditionalFormatting sqref="O28">
    <cfRule type="cellIs" dxfId="274" priority="344" operator="equal">
      <formula>0</formula>
    </cfRule>
  </conditionalFormatting>
  <conditionalFormatting sqref="O29">
    <cfRule type="cellIs" dxfId="273" priority="343" operator="greaterThan">
      <formula>0</formula>
    </cfRule>
  </conditionalFormatting>
  <conditionalFormatting sqref="M30">
    <cfRule type="cellIs" dxfId="272" priority="338" operator="equal">
      <formula>0</formula>
    </cfRule>
  </conditionalFormatting>
  <conditionalFormatting sqref="O30">
    <cfRule type="cellIs" dxfId="271" priority="335" operator="equal">
      <formula>0</formula>
    </cfRule>
  </conditionalFormatting>
  <conditionalFormatting sqref="N30">
    <cfRule type="cellIs" dxfId="270" priority="332" operator="equal">
      <formula>0</formula>
    </cfRule>
  </conditionalFormatting>
  <conditionalFormatting sqref="K29">
    <cfRule type="cellIs" dxfId="269" priority="329" operator="greaterThan">
      <formula>0</formula>
    </cfRule>
  </conditionalFormatting>
  <conditionalFormatting sqref="J29">
    <cfRule type="cellIs" dxfId="268" priority="326" operator="greaterThan">
      <formula>0</formula>
    </cfRule>
  </conditionalFormatting>
  <conditionalFormatting sqref="P30">
    <cfRule type="cellIs" dxfId="267" priority="315" operator="equal">
      <formula>0</formula>
    </cfRule>
  </conditionalFormatting>
  <conditionalFormatting sqref="P30">
    <cfRule type="cellIs" dxfId="266" priority="313" operator="equal">
      <formula>0</formula>
    </cfRule>
  </conditionalFormatting>
  <conditionalFormatting sqref="P30">
    <cfRule type="cellIs" dxfId="265" priority="311" operator="equal">
      <formula>0</formula>
    </cfRule>
  </conditionalFormatting>
  <conditionalFormatting sqref="P30">
    <cfRule type="cellIs" dxfId="264" priority="309" operator="equal">
      <formula>0</formula>
    </cfRule>
  </conditionalFormatting>
  <conditionalFormatting sqref="P29">
    <cfRule type="cellIs" dxfId="263" priority="305" operator="greaterThan">
      <formula>0</formula>
    </cfRule>
  </conditionalFormatting>
  <conditionalFormatting sqref="P28">
    <cfRule type="cellIs" dxfId="262" priority="304" operator="equal">
      <formula>0</formula>
    </cfRule>
  </conditionalFormatting>
  <conditionalFormatting sqref="P29">
    <cfRule type="cellIs" dxfId="261" priority="303" operator="greaterThan">
      <formula>0</formula>
    </cfRule>
  </conditionalFormatting>
  <conditionalFormatting sqref="Q29">
    <cfRule type="cellIs" dxfId="260" priority="293" operator="greaterThan">
      <formula>0</formula>
    </cfRule>
  </conditionalFormatting>
  <conditionalFormatting sqref="Q29">
    <cfRule type="cellIs" dxfId="259" priority="291" operator="greaterThan">
      <formula>0</formula>
    </cfRule>
  </conditionalFormatting>
  <conditionalFormatting sqref="Q28">
    <cfRule type="cellIs" dxfId="258" priority="290" operator="equal">
      <formula>0</formula>
    </cfRule>
  </conditionalFormatting>
  <conditionalFormatting sqref="Q29">
    <cfRule type="cellIs" dxfId="257" priority="289" operator="greaterThan">
      <formula>0</formula>
    </cfRule>
  </conditionalFormatting>
  <conditionalFormatting sqref="Q28">
    <cfRule type="cellIs" dxfId="256" priority="288" operator="equal">
      <formula>0</formula>
    </cfRule>
  </conditionalFormatting>
  <conditionalFormatting sqref="Q29">
    <cfRule type="cellIs" dxfId="255" priority="287" operator="greaterThan">
      <formula>0</formula>
    </cfRule>
  </conditionalFormatting>
  <conditionalFormatting sqref="Q28">
    <cfRule type="cellIs" dxfId="254" priority="286" operator="equal">
      <formula>0</formula>
    </cfRule>
  </conditionalFormatting>
  <conditionalFormatting sqref="Q30">
    <cfRule type="cellIs" dxfId="253" priority="284" operator="equal">
      <formula>0</formula>
    </cfRule>
  </conditionalFormatting>
  <conditionalFormatting sqref="Q30">
    <cfRule type="cellIs" dxfId="252" priority="282" operator="equal">
      <formula>0</formula>
    </cfRule>
  </conditionalFormatting>
  <conditionalFormatting sqref="Q30">
    <cfRule type="cellIs" dxfId="251" priority="280" operator="equal">
      <formula>0</formula>
    </cfRule>
  </conditionalFormatting>
  <conditionalFormatting sqref="Q30">
    <cfRule type="cellIs" dxfId="250" priority="278" operator="equal">
      <formula>0</formula>
    </cfRule>
  </conditionalFormatting>
  <conditionalFormatting sqref="Q29">
    <cfRule type="cellIs" dxfId="249" priority="277" operator="greaterThan">
      <formula>0</formula>
    </cfRule>
  </conditionalFormatting>
  <conditionalFormatting sqref="Q28">
    <cfRule type="cellIs" dxfId="248" priority="276" operator="equal">
      <formula>0</formula>
    </cfRule>
  </conditionalFormatting>
  <conditionalFormatting sqref="Q29">
    <cfRule type="cellIs" dxfId="247" priority="275" operator="greaterThan">
      <formula>0</formula>
    </cfRule>
  </conditionalFormatting>
  <conditionalFormatting sqref="Q28">
    <cfRule type="cellIs" dxfId="246" priority="274" operator="equal">
      <formula>0</formula>
    </cfRule>
  </conditionalFormatting>
  <conditionalFormatting sqref="Q28">
    <cfRule type="cellIs" dxfId="245" priority="272" operator="equal">
      <formula>0</formula>
    </cfRule>
  </conditionalFormatting>
  <conditionalFormatting sqref="Q29">
    <cfRule type="cellIs" dxfId="244" priority="273" operator="greaterThan">
      <formula>0</formula>
    </cfRule>
  </conditionalFormatting>
  <conditionalFormatting sqref="Q29">
    <cfRule type="cellIs" dxfId="243" priority="271" operator="greaterThan">
      <formula>0</formula>
    </cfRule>
  </conditionalFormatting>
  <conditionalFormatting sqref="Q28">
    <cfRule type="cellIs" dxfId="242" priority="270" operator="equal">
      <formula>0</formula>
    </cfRule>
  </conditionalFormatting>
  <conditionalFormatting sqref="Q30">
    <cfRule type="cellIs" dxfId="241" priority="268" operator="equal">
      <formula>0</formula>
    </cfRule>
  </conditionalFormatting>
  <conditionalFormatting sqref="Q30">
    <cfRule type="cellIs" dxfId="240" priority="266" operator="equal">
      <formula>0</formula>
    </cfRule>
  </conditionalFormatting>
  <conditionalFormatting sqref="Q30">
    <cfRule type="cellIs" dxfId="239" priority="264" operator="equal">
      <formula>0</formula>
    </cfRule>
  </conditionalFormatting>
  <conditionalFormatting sqref="S36">
    <cfRule type="cellIs" dxfId="238" priority="262" operator="equal">
      <formula>0</formula>
    </cfRule>
  </conditionalFormatting>
  <conditionalFormatting sqref="S36">
    <cfRule type="cellIs" dxfId="237" priority="260" operator="equal">
      <formula>0</formula>
    </cfRule>
  </conditionalFormatting>
  <conditionalFormatting sqref="S35">
    <cfRule type="cellIs" dxfId="236" priority="259" operator="greaterThan">
      <formula>0</formula>
    </cfRule>
  </conditionalFormatting>
  <conditionalFormatting sqref="S34">
    <cfRule type="cellIs" dxfId="235" priority="258" operator="equal">
      <formula>0</formula>
    </cfRule>
  </conditionalFormatting>
  <conditionalFormatting sqref="S35">
    <cfRule type="cellIs" dxfId="234" priority="257" operator="greaterThan">
      <formula>0</formula>
    </cfRule>
  </conditionalFormatting>
  <conditionalFormatting sqref="S35">
    <cfRule type="cellIs" dxfId="233" priority="253" operator="greaterThan">
      <formula>0</formula>
    </cfRule>
  </conditionalFormatting>
  <conditionalFormatting sqref="S34">
    <cfRule type="cellIs" dxfId="232" priority="252" operator="equal">
      <formula>0</formula>
    </cfRule>
  </conditionalFormatting>
  <conditionalFormatting sqref="S35">
    <cfRule type="cellIs" dxfId="231" priority="251" operator="greaterThan">
      <formula>0</formula>
    </cfRule>
  </conditionalFormatting>
  <conditionalFormatting sqref="S35">
    <cfRule type="cellIs" dxfId="230" priority="247" operator="greaterThan">
      <formula>0</formula>
    </cfRule>
  </conditionalFormatting>
  <conditionalFormatting sqref="S34">
    <cfRule type="cellIs" dxfId="229" priority="246" operator="equal">
      <formula>0</formula>
    </cfRule>
  </conditionalFormatting>
  <conditionalFormatting sqref="S35">
    <cfRule type="cellIs" dxfId="228" priority="245" operator="greaterThan">
      <formula>0</formula>
    </cfRule>
  </conditionalFormatting>
  <conditionalFormatting sqref="S35">
    <cfRule type="cellIs" dxfId="227" priority="239" operator="greaterThan">
      <formula>0</formula>
    </cfRule>
  </conditionalFormatting>
  <conditionalFormatting sqref="R36">
    <cfRule type="cellIs" dxfId="226" priority="223" operator="equal">
      <formula>0</formula>
    </cfRule>
  </conditionalFormatting>
  <conditionalFormatting sqref="R36">
    <cfRule type="cellIs" dxfId="225" priority="221" operator="equal">
      <formula>0</formula>
    </cfRule>
  </conditionalFormatting>
  <conditionalFormatting sqref="R35">
    <cfRule type="cellIs" dxfId="224" priority="219" operator="greaterThan">
      <formula>0</formula>
    </cfRule>
  </conditionalFormatting>
  <conditionalFormatting sqref="R34">
    <cfRule type="cellIs" dxfId="223" priority="218" operator="equal">
      <formula>0</formula>
    </cfRule>
  </conditionalFormatting>
  <conditionalFormatting sqref="R35">
    <cfRule type="cellIs" dxfId="222" priority="217" operator="greaterThan">
      <formula>0</formula>
    </cfRule>
  </conditionalFormatting>
  <conditionalFormatting sqref="R35">
    <cfRule type="cellIs" dxfId="221" priority="213" operator="greaterThan">
      <formula>0</formula>
    </cfRule>
  </conditionalFormatting>
  <conditionalFormatting sqref="R35">
    <cfRule type="cellIs" dxfId="220" priority="211" operator="greaterThan">
      <formula>0</formula>
    </cfRule>
  </conditionalFormatting>
  <conditionalFormatting sqref="R35">
    <cfRule type="cellIs" dxfId="219" priority="209" operator="greaterThan">
      <formula>0</formula>
    </cfRule>
  </conditionalFormatting>
  <conditionalFormatting sqref="R35">
    <cfRule type="cellIs" dxfId="218" priority="207" operator="greaterThan">
      <formula>0</formula>
    </cfRule>
  </conditionalFormatting>
  <conditionalFormatting sqref="R35">
    <cfRule type="cellIs" dxfId="217" priority="205" operator="greaterThan">
      <formula>0</formula>
    </cfRule>
  </conditionalFormatting>
  <conditionalFormatting sqref="R34">
    <cfRule type="cellIs" dxfId="216" priority="204" operator="equal">
      <formula>0</formula>
    </cfRule>
  </conditionalFormatting>
  <conditionalFormatting sqref="R36">
    <cfRule type="cellIs" dxfId="215" priority="202" operator="equal">
      <formula>0</formula>
    </cfRule>
  </conditionalFormatting>
  <conditionalFormatting sqref="R36">
    <cfRule type="cellIs" dxfId="214" priority="200" operator="equal">
      <formula>0</formula>
    </cfRule>
  </conditionalFormatting>
  <conditionalFormatting sqref="R35">
    <cfRule type="cellIs" dxfId="213" priority="199" operator="greaterThan">
      <formula>0</formula>
    </cfRule>
  </conditionalFormatting>
  <conditionalFormatting sqref="R34">
    <cfRule type="cellIs" dxfId="212" priority="198" operator="equal">
      <formula>0</formula>
    </cfRule>
  </conditionalFormatting>
  <conditionalFormatting sqref="R35">
    <cfRule type="cellIs" dxfId="211" priority="197" operator="greaterThan">
      <formula>0</formula>
    </cfRule>
  </conditionalFormatting>
  <conditionalFormatting sqref="R34">
    <cfRule type="cellIs" dxfId="210" priority="196" operator="equal">
      <formula>0</formula>
    </cfRule>
  </conditionalFormatting>
  <conditionalFormatting sqref="R35">
    <cfRule type="cellIs" dxfId="209" priority="195" operator="greaterThan">
      <formula>0</formula>
    </cfRule>
  </conditionalFormatting>
  <conditionalFormatting sqref="R34">
    <cfRule type="cellIs" dxfId="208" priority="194" operator="equal">
      <formula>0</formula>
    </cfRule>
  </conditionalFormatting>
  <conditionalFormatting sqref="R35">
    <cfRule type="cellIs" dxfId="207" priority="193" operator="greaterThan">
      <formula>0</formula>
    </cfRule>
  </conditionalFormatting>
  <conditionalFormatting sqref="R34">
    <cfRule type="cellIs" dxfId="206" priority="192" operator="equal">
      <formula>0</formula>
    </cfRule>
  </conditionalFormatting>
  <conditionalFormatting sqref="R35">
    <cfRule type="cellIs" dxfId="205" priority="191" operator="greaterThan">
      <formula>0</formula>
    </cfRule>
  </conditionalFormatting>
  <conditionalFormatting sqref="R34">
    <cfRule type="cellIs" dxfId="204" priority="190" operator="equal">
      <formula>0</formula>
    </cfRule>
  </conditionalFormatting>
  <conditionalFormatting sqref="R35">
    <cfRule type="cellIs" dxfId="203" priority="189" operator="greaterThan">
      <formula>0</formula>
    </cfRule>
  </conditionalFormatting>
  <conditionalFormatting sqref="R34">
    <cfRule type="cellIs" dxfId="202" priority="188" operator="equal">
      <formula>0</formula>
    </cfRule>
  </conditionalFormatting>
  <conditionalFormatting sqref="R35">
    <cfRule type="cellIs" dxfId="201" priority="187" operator="greaterThan">
      <formula>0</formula>
    </cfRule>
  </conditionalFormatting>
  <conditionalFormatting sqref="R34">
    <cfRule type="cellIs" dxfId="200" priority="186" operator="equal">
      <formula>0</formula>
    </cfRule>
  </conditionalFormatting>
  <conditionalFormatting sqref="R35">
    <cfRule type="cellIs" dxfId="199" priority="185" operator="greaterThan">
      <formula>0</formula>
    </cfRule>
  </conditionalFormatting>
  <conditionalFormatting sqref="R34">
    <cfRule type="cellIs" dxfId="198" priority="184" operator="equal">
      <formula>0</formula>
    </cfRule>
  </conditionalFormatting>
  <conditionalFormatting sqref="R27">
    <cfRule type="cellIs" dxfId="197" priority="172" operator="equal">
      <formula>0</formula>
    </cfRule>
  </conditionalFormatting>
  <conditionalFormatting sqref="R27">
    <cfRule type="cellIs" dxfId="196" priority="169" operator="equal">
      <formula>0</formula>
    </cfRule>
  </conditionalFormatting>
  <conditionalFormatting sqref="R27">
    <cfRule type="cellIs" dxfId="195" priority="166" operator="equal">
      <formula>0</formula>
    </cfRule>
  </conditionalFormatting>
  <conditionalFormatting sqref="R26">
    <cfRule type="cellIs" dxfId="194" priority="164" operator="greaterThan">
      <formula>0</formula>
    </cfRule>
  </conditionalFormatting>
  <conditionalFormatting sqref="R25">
    <cfRule type="cellIs" dxfId="193" priority="163" operator="equal">
      <formula>0</formula>
    </cfRule>
  </conditionalFormatting>
  <conditionalFormatting sqref="R26">
    <cfRule type="cellIs" dxfId="192" priority="162" operator="greaterThan">
      <formula>0</formula>
    </cfRule>
  </conditionalFormatting>
  <conditionalFormatting sqref="R26">
    <cfRule type="cellIs" dxfId="191" priority="158" operator="greaterThan">
      <formula>0</formula>
    </cfRule>
  </conditionalFormatting>
  <conditionalFormatting sqref="R27">
    <cfRule type="cellIs" dxfId="190" priority="151" operator="equal">
      <formula>0</formula>
    </cfRule>
  </conditionalFormatting>
  <conditionalFormatting sqref="S26">
    <cfRule type="cellIs" dxfId="189" priority="150" operator="greaterThan">
      <formula>0</formula>
    </cfRule>
  </conditionalFormatting>
  <conditionalFormatting sqref="S25">
    <cfRule type="cellIs" dxfId="188" priority="149" operator="equal">
      <formula>0</formula>
    </cfRule>
  </conditionalFormatting>
  <conditionalFormatting sqref="S26">
    <cfRule type="cellIs" dxfId="187" priority="148" operator="greaterThan">
      <formula>0</formula>
    </cfRule>
  </conditionalFormatting>
  <conditionalFormatting sqref="S25">
    <cfRule type="cellIs" dxfId="186" priority="147" operator="equal">
      <formula>0</formula>
    </cfRule>
  </conditionalFormatting>
  <conditionalFormatting sqref="S26">
    <cfRule type="cellIs" dxfId="185" priority="146" operator="greaterThan">
      <formula>0</formula>
    </cfRule>
  </conditionalFormatting>
  <conditionalFormatting sqref="S25">
    <cfRule type="cellIs" dxfId="184" priority="145" operator="equal">
      <formula>0</formula>
    </cfRule>
  </conditionalFormatting>
  <conditionalFormatting sqref="S26">
    <cfRule type="cellIs" dxfId="183" priority="144" operator="greaterThan">
      <formula>0</formula>
    </cfRule>
  </conditionalFormatting>
  <conditionalFormatting sqref="S25">
    <cfRule type="cellIs" dxfId="182" priority="143" operator="equal">
      <formula>0</formula>
    </cfRule>
  </conditionalFormatting>
  <conditionalFormatting sqref="S27">
    <cfRule type="cellIs" dxfId="181" priority="141" operator="equal">
      <formula>0</formula>
    </cfRule>
  </conditionalFormatting>
  <conditionalFormatting sqref="S27">
    <cfRule type="cellIs" dxfId="180" priority="139" operator="equal">
      <formula>0</formula>
    </cfRule>
  </conditionalFormatting>
  <conditionalFormatting sqref="S27">
    <cfRule type="cellIs" dxfId="179" priority="137" operator="equal">
      <formula>0</formula>
    </cfRule>
  </conditionalFormatting>
  <conditionalFormatting sqref="S27">
    <cfRule type="cellIs" dxfId="178" priority="135" operator="equal">
      <formula>0</formula>
    </cfRule>
  </conditionalFormatting>
  <conditionalFormatting sqref="S26">
    <cfRule type="cellIs" dxfId="177" priority="134" operator="greaterThan">
      <formula>0</formula>
    </cfRule>
  </conditionalFormatting>
  <conditionalFormatting sqref="S25">
    <cfRule type="cellIs" dxfId="176" priority="129" operator="equal">
      <formula>0</formula>
    </cfRule>
  </conditionalFormatting>
  <conditionalFormatting sqref="S26">
    <cfRule type="cellIs" dxfId="175" priority="130" operator="greaterThan">
      <formula>0</formula>
    </cfRule>
  </conditionalFormatting>
  <conditionalFormatting sqref="S26">
    <cfRule type="cellIs" dxfId="174" priority="128" operator="greaterThan">
      <formula>0</formula>
    </cfRule>
  </conditionalFormatting>
  <conditionalFormatting sqref="R29">
    <cfRule type="cellIs" dxfId="173" priority="120" operator="greaterThan">
      <formula>0</formula>
    </cfRule>
  </conditionalFormatting>
  <conditionalFormatting sqref="R30">
    <cfRule type="cellIs" dxfId="172" priority="112" operator="equal">
      <formula>0</formula>
    </cfRule>
  </conditionalFormatting>
  <conditionalFormatting sqref="R30">
    <cfRule type="cellIs" dxfId="171" priority="110" operator="equal">
      <formula>0</formula>
    </cfRule>
  </conditionalFormatting>
  <conditionalFormatting sqref="R30">
    <cfRule type="cellIs" dxfId="170" priority="108" operator="equal">
      <formula>0</formula>
    </cfRule>
  </conditionalFormatting>
  <conditionalFormatting sqref="R30">
    <cfRule type="cellIs" dxfId="169" priority="106" operator="equal">
      <formula>0</formula>
    </cfRule>
  </conditionalFormatting>
  <conditionalFormatting sqref="R30">
    <cfRule type="cellIs" dxfId="168" priority="96" operator="equal">
      <formula>0</formula>
    </cfRule>
  </conditionalFormatting>
  <conditionalFormatting sqref="R30">
    <cfRule type="cellIs" dxfId="167" priority="94" operator="equal">
      <formula>0</formula>
    </cfRule>
  </conditionalFormatting>
  <conditionalFormatting sqref="R30">
    <cfRule type="cellIs" dxfId="166" priority="92" operator="equal">
      <formula>0</formula>
    </cfRule>
  </conditionalFormatting>
  <conditionalFormatting sqref="S29">
    <cfRule type="cellIs" dxfId="165" priority="84" operator="greaterThan">
      <formula>0</formula>
    </cfRule>
  </conditionalFormatting>
  <conditionalFormatting sqref="S28">
    <cfRule type="cellIs" dxfId="164" priority="83" operator="equal">
      <formula>0</formula>
    </cfRule>
  </conditionalFormatting>
  <conditionalFormatting sqref="S30">
    <cfRule type="cellIs" dxfId="163" priority="80" operator="equal">
      <formula>0</formula>
    </cfRule>
  </conditionalFormatting>
  <conditionalFormatting sqref="S30">
    <cfRule type="cellIs" dxfId="162" priority="77" operator="equal">
      <formula>0</formula>
    </cfRule>
  </conditionalFormatting>
  <conditionalFormatting sqref="S29">
    <cfRule type="cellIs" dxfId="161" priority="72" operator="greaterThan">
      <formula>0</formula>
    </cfRule>
  </conditionalFormatting>
  <conditionalFormatting sqref="S29">
    <cfRule type="cellIs" dxfId="160" priority="70" operator="greaterThan">
      <formula>0</formula>
    </cfRule>
  </conditionalFormatting>
  <conditionalFormatting sqref="S29">
    <cfRule type="cellIs" dxfId="159" priority="68" operator="greaterThan">
      <formula>0</formula>
    </cfRule>
  </conditionalFormatting>
  <conditionalFormatting sqref="S30">
    <cfRule type="cellIs" dxfId="158" priority="65" operator="equal">
      <formula>0</formula>
    </cfRule>
  </conditionalFormatting>
  <conditionalFormatting sqref="S30">
    <cfRule type="cellIs" dxfId="157" priority="63" operator="equal">
      <formula>0</formula>
    </cfRule>
  </conditionalFormatting>
  <conditionalFormatting sqref="S30">
    <cfRule type="cellIs" dxfId="156" priority="61" operator="equal">
      <formula>0</formula>
    </cfRule>
  </conditionalFormatting>
  <conditionalFormatting sqref="R32">
    <cfRule type="cellIs" dxfId="155" priority="60" operator="greaterThan">
      <formula>0</formula>
    </cfRule>
  </conditionalFormatting>
  <conditionalFormatting sqref="R31">
    <cfRule type="cellIs" dxfId="154" priority="59" operator="equal">
      <formula>0</formula>
    </cfRule>
  </conditionalFormatting>
  <conditionalFormatting sqref="R32">
    <cfRule type="cellIs" dxfId="153" priority="58" operator="greaterThan">
      <formula>0</formula>
    </cfRule>
  </conditionalFormatting>
  <conditionalFormatting sqref="R31">
    <cfRule type="cellIs" dxfId="152" priority="57" operator="equal">
      <formula>0</formula>
    </cfRule>
  </conditionalFormatting>
  <conditionalFormatting sqref="R32">
    <cfRule type="cellIs" dxfId="151" priority="56" operator="greaterThan">
      <formula>0</formula>
    </cfRule>
  </conditionalFormatting>
  <conditionalFormatting sqref="R31">
    <cfRule type="cellIs" dxfId="150" priority="55" operator="equal">
      <formula>0</formula>
    </cfRule>
  </conditionalFormatting>
  <conditionalFormatting sqref="R32">
    <cfRule type="cellIs" dxfId="149" priority="54" operator="greaterThan">
      <formula>0</formula>
    </cfRule>
  </conditionalFormatting>
  <conditionalFormatting sqref="R31">
    <cfRule type="cellIs" dxfId="148" priority="53" operator="equal">
      <formula>0</formula>
    </cfRule>
  </conditionalFormatting>
  <conditionalFormatting sqref="R33">
    <cfRule type="cellIs" dxfId="147" priority="51" operator="equal">
      <formula>0</formula>
    </cfRule>
  </conditionalFormatting>
  <conditionalFormatting sqref="R33">
    <cfRule type="cellIs" dxfId="146" priority="49" operator="equal">
      <formula>0</formula>
    </cfRule>
  </conditionalFormatting>
  <conditionalFormatting sqref="R33">
    <cfRule type="cellIs" dxfId="145" priority="46" operator="equal">
      <formula>0</formula>
    </cfRule>
  </conditionalFormatting>
  <conditionalFormatting sqref="R32">
    <cfRule type="cellIs" dxfId="144" priority="44" operator="greaterThan">
      <formula>0</formula>
    </cfRule>
  </conditionalFormatting>
  <conditionalFormatting sqref="R31">
    <cfRule type="cellIs" dxfId="143" priority="43" operator="equal">
      <formula>0</formula>
    </cfRule>
  </conditionalFormatting>
  <conditionalFormatting sqref="R32">
    <cfRule type="cellIs" dxfId="142" priority="42" operator="greaterThan">
      <formula>0</formula>
    </cfRule>
  </conditionalFormatting>
  <conditionalFormatting sqref="R32">
    <cfRule type="cellIs" dxfId="141" priority="40" operator="greaterThan">
      <formula>0</formula>
    </cfRule>
  </conditionalFormatting>
  <conditionalFormatting sqref="R32">
    <cfRule type="cellIs" dxfId="140" priority="38" operator="greaterThan">
      <formula>0</formula>
    </cfRule>
  </conditionalFormatting>
  <conditionalFormatting sqref="R33">
    <cfRule type="cellIs" dxfId="139" priority="32" operator="equal">
      <formula>0</formula>
    </cfRule>
  </conditionalFormatting>
  <conditionalFormatting sqref="S33">
    <cfRule type="cellIs" dxfId="138" priority="22" operator="equal">
      <formula>0</formula>
    </cfRule>
  </conditionalFormatting>
  <conditionalFormatting sqref="S33">
    <cfRule type="cellIs" dxfId="137" priority="20" operator="equal">
      <formula>0</formula>
    </cfRule>
  </conditionalFormatting>
  <conditionalFormatting sqref="S33">
    <cfRule type="cellIs" dxfId="136" priority="18" operator="equal">
      <formula>0</formula>
    </cfRule>
  </conditionalFormatting>
  <conditionalFormatting sqref="S33">
    <cfRule type="cellIs" dxfId="135" priority="16" operator="equal">
      <formula>0</formula>
    </cfRule>
  </conditionalFormatting>
  <conditionalFormatting sqref="S33">
    <cfRule type="cellIs" dxfId="134" priority="6" operator="equal">
      <formula>0</formula>
    </cfRule>
  </conditionalFormatting>
  <conditionalFormatting sqref="S33">
    <cfRule type="cellIs" dxfId="133" priority="4" operator="equal">
      <formula>0</formula>
    </cfRule>
  </conditionalFormatting>
  <conditionalFormatting sqref="S33">
    <cfRule type="cellIs" dxfId="132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A190"/>
  <sheetViews>
    <sheetView showGridLines="0" view="pageBreakPreview" topLeftCell="A118" zoomScaleNormal="90" zoomScaleSheetLayoutView="100" workbookViewId="0">
      <selection activeCell="G136" sqref="G136"/>
    </sheetView>
  </sheetViews>
  <sheetFormatPr defaultColWidth="9.140625" defaultRowHeight="12.75"/>
  <cols>
    <col min="1" max="1" width="12" style="80" customWidth="1"/>
    <col min="2" max="2" width="14.28515625" style="112" customWidth="1"/>
    <col min="3" max="3" width="11.42578125" style="112" bestFit="1" customWidth="1"/>
    <col min="4" max="4" width="63" style="113" customWidth="1"/>
    <col min="5" max="5" width="9.85546875" style="100" customWidth="1"/>
    <col min="6" max="6" width="10.5703125" style="114" customWidth="1"/>
    <col min="7" max="7" width="15.28515625" style="115" customWidth="1"/>
    <col min="8" max="8" width="16.7109375" style="115" customWidth="1"/>
    <col min="9" max="9" width="12.42578125" style="123" customWidth="1"/>
    <col min="10" max="10" width="16.85546875" style="110" customWidth="1"/>
    <col min="11" max="11" width="19.140625" style="116" customWidth="1"/>
    <col min="12" max="12" width="9.140625" style="136" customWidth="1"/>
    <col min="13" max="24" width="9.140625" style="137" customWidth="1"/>
    <col min="25" max="16384" width="9.140625" style="99"/>
  </cols>
  <sheetData>
    <row r="1" spans="1:24" s="121" customFormat="1" ht="21.75" customHeight="1">
      <c r="A1" s="368" t="s">
        <v>343</v>
      </c>
      <c r="B1" s="369"/>
      <c r="C1" s="369"/>
      <c r="D1" s="369"/>
      <c r="E1" s="369"/>
      <c r="F1" s="369"/>
      <c r="G1" s="369"/>
      <c r="H1" s="369"/>
      <c r="I1" s="369"/>
      <c r="J1" s="369"/>
      <c r="K1" s="370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121" customFormat="1" ht="21.75" customHeight="1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3"/>
      <c r="L2" s="13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121" customFormat="1" ht="21.75" customHeight="1">
      <c r="A3" s="371"/>
      <c r="B3" s="372"/>
      <c r="C3" s="372"/>
      <c r="D3" s="372"/>
      <c r="E3" s="372"/>
      <c r="F3" s="372"/>
      <c r="G3" s="372"/>
      <c r="H3" s="372"/>
      <c r="I3" s="372"/>
      <c r="J3" s="372"/>
      <c r="K3" s="373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s="121" customFormat="1" ht="21.75" customHeight="1" thickBot="1">
      <c r="A4" s="374"/>
      <c r="B4" s="375"/>
      <c r="C4" s="375"/>
      <c r="D4" s="375"/>
      <c r="E4" s="375"/>
      <c r="F4" s="375"/>
      <c r="G4" s="375"/>
      <c r="H4" s="375"/>
      <c r="I4" s="375"/>
      <c r="J4" s="375"/>
      <c r="K4" s="376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80" customFormat="1" ht="17.25" customHeight="1" thickTop="1">
      <c r="A5" s="214" t="s">
        <v>296</v>
      </c>
      <c r="B5" s="215"/>
      <c r="C5" s="215"/>
      <c r="D5" s="86"/>
      <c r="E5" s="87"/>
      <c r="F5" s="88"/>
      <c r="G5" s="89"/>
      <c r="H5" s="89"/>
      <c r="I5" s="87"/>
      <c r="J5" s="90" t="s">
        <v>221</v>
      </c>
      <c r="K5" s="48"/>
      <c r="L5" s="133"/>
      <c r="M5" s="134"/>
      <c r="N5" s="134"/>
      <c r="O5" s="250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80" customFormat="1" ht="17.25" customHeight="1">
      <c r="A6" s="216" t="s">
        <v>297</v>
      </c>
      <c r="B6" s="217"/>
      <c r="C6" s="217"/>
      <c r="D6" s="86"/>
      <c r="E6" s="87"/>
      <c r="F6" s="88"/>
      <c r="G6" s="89"/>
      <c r="H6" s="89"/>
      <c r="I6" s="87"/>
      <c r="J6" s="90" t="s">
        <v>53</v>
      </c>
      <c r="K6" s="48"/>
      <c r="L6" s="133"/>
      <c r="M6" s="134"/>
      <c r="N6" s="250"/>
      <c r="O6" s="250"/>
      <c r="P6" s="134"/>
      <c r="Q6" s="134"/>
      <c r="R6" s="134"/>
      <c r="S6" s="134"/>
      <c r="T6" s="134"/>
      <c r="U6" s="134"/>
      <c r="V6" s="134"/>
      <c r="W6" s="134"/>
      <c r="X6" s="134"/>
    </row>
    <row r="7" spans="1:24" s="80" customFormat="1" ht="17.25" customHeight="1">
      <c r="A7" s="195"/>
      <c r="B7" s="249"/>
      <c r="C7" s="249"/>
      <c r="D7" s="86"/>
      <c r="E7" s="87"/>
      <c r="F7" s="88"/>
      <c r="G7" s="89"/>
      <c r="H7" s="89"/>
      <c r="I7" s="87"/>
      <c r="J7" s="90"/>
      <c r="K7" s="48"/>
      <c r="L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80" customFormat="1" ht="17.25" customHeight="1">
      <c r="A8" s="386" t="s">
        <v>298</v>
      </c>
      <c r="B8" s="387"/>
      <c r="C8" s="91"/>
      <c r="D8" s="92"/>
      <c r="E8" s="87"/>
      <c r="F8" s="88"/>
      <c r="G8" s="89"/>
      <c r="H8" s="217"/>
      <c r="I8" s="89"/>
      <c r="J8" s="90" t="s">
        <v>24</v>
      </c>
      <c r="K8" s="6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80" customFormat="1" ht="17.25" customHeight="1">
      <c r="A9" s="388" t="s">
        <v>36</v>
      </c>
      <c r="B9" s="389"/>
      <c r="C9" s="93"/>
      <c r="D9" s="94"/>
      <c r="E9" s="95"/>
      <c r="F9" s="96"/>
      <c r="G9" s="97"/>
      <c r="H9" s="97"/>
      <c r="I9" s="227"/>
      <c r="J9" s="98" t="s">
        <v>25</v>
      </c>
      <c r="K9" s="46"/>
      <c r="L9" s="133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s="80" customFormat="1">
      <c r="A10" s="196"/>
      <c r="B10" s="93"/>
      <c r="C10" s="93"/>
      <c r="D10" s="94"/>
      <c r="E10" s="95"/>
      <c r="F10" s="96"/>
      <c r="G10" s="97"/>
      <c r="H10" s="97"/>
      <c r="I10" s="95"/>
      <c r="J10" s="98"/>
      <c r="K10" s="117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118" customFormat="1" ht="17.25" customHeight="1">
      <c r="A11" s="378" t="s">
        <v>4</v>
      </c>
      <c r="B11" s="380" t="s">
        <v>2</v>
      </c>
      <c r="C11" s="380" t="s">
        <v>0</v>
      </c>
      <c r="D11" s="380" t="s">
        <v>5</v>
      </c>
      <c r="E11" s="380" t="s">
        <v>1</v>
      </c>
      <c r="F11" s="377" t="s">
        <v>10</v>
      </c>
      <c r="G11" s="382" t="s">
        <v>68</v>
      </c>
      <c r="H11" s="383"/>
      <c r="I11" s="384" t="s">
        <v>70</v>
      </c>
      <c r="J11" s="385"/>
      <c r="K11" s="381" t="s">
        <v>20</v>
      </c>
      <c r="L11" s="133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118" customFormat="1" ht="17.25" customHeight="1">
      <c r="A12" s="379"/>
      <c r="B12" s="380" t="s">
        <v>2</v>
      </c>
      <c r="C12" s="380" t="s">
        <v>0</v>
      </c>
      <c r="D12" s="380" t="s">
        <v>5</v>
      </c>
      <c r="E12" s="380" t="s">
        <v>6</v>
      </c>
      <c r="F12" s="377" t="s">
        <v>10</v>
      </c>
      <c r="G12" s="204" t="s">
        <v>28</v>
      </c>
      <c r="H12" s="204" t="s">
        <v>20</v>
      </c>
      <c r="I12" s="248" t="s">
        <v>69</v>
      </c>
      <c r="J12" s="204" t="s">
        <v>28</v>
      </c>
      <c r="K12" s="313"/>
      <c r="L12" s="133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118" customFormat="1" ht="8.25" customHeight="1">
      <c r="A13" s="205"/>
      <c r="B13" s="251"/>
      <c r="C13" s="251"/>
      <c r="D13" s="251"/>
      <c r="E13" s="251"/>
      <c r="F13" s="252"/>
      <c r="G13" s="253"/>
      <c r="H13" s="253"/>
      <c r="I13" s="254"/>
      <c r="J13" s="253"/>
      <c r="K13" s="206"/>
      <c r="L13" s="133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102" customFormat="1" ht="20.25" customHeight="1">
      <c r="A14" s="207" t="s">
        <v>43</v>
      </c>
      <c r="B14" s="120" t="s">
        <v>228</v>
      </c>
      <c r="C14" s="120"/>
      <c r="D14" s="208"/>
      <c r="E14" s="208"/>
      <c r="F14" s="209"/>
      <c r="G14" s="210"/>
      <c r="H14" s="182">
        <f>SUBTOTAL(9,H15:H18)</f>
        <v>0</v>
      </c>
      <c r="I14" s="211"/>
      <c r="J14" s="210"/>
      <c r="K14" s="182">
        <f>SUBTOTAL(9,K15:K18)</f>
        <v>0</v>
      </c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30.75" customHeight="1">
      <c r="A15" s="162" t="s">
        <v>346</v>
      </c>
      <c r="B15" s="49" t="s">
        <v>310</v>
      </c>
      <c r="C15" s="162" t="s">
        <v>32</v>
      </c>
      <c r="D15" s="45" t="s">
        <v>311</v>
      </c>
      <c r="E15" s="163" t="s">
        <v>30</v>
      </c>
      <c r="F15" s="161">
        <v>7</v>
      </c>
      <c r="G15" s="164"/>
      <c r="H15" s="164">
        <f t="shared" ref="H15" si="0">F15*G15</f>
        <v>0</v>
      </c>
      <c r="I15" s="173">
        <f t="shared" ref="I15:I18" si="1">$K$6</f>
        <v>0</v>
      </c>
      <c r="J15" s="174">
        <f t="shared" ref="J15" si="2">G15*(1+I15)</f>
        <v>0</v>
      </c>
      <c r="K15" s="172">
        <f t="shared" ref="K15" si="3">ROUND(F15*J15,2)</f>
        <v>0</v>
      </c>
    </row>
    <row r="16" spans="1:24" ht="30.75" customHeight="1">
      <c r="A16" s="162" t="s">
        <v>347</v>
      </c>
      <c r="B16" s="49" t="s">
        <v>315</v>
      </c>
      <c r="C16" s="162" t="s">
        <v>32</v>
      </c>
      <c r="D16" s="45" t="s">
        <v>316</v>
      </c>
      <c r="E16" s="163" t="s">
        <v>30</v>
      </c>
      <c r="F16" s="161">
        <v>7</v>
      </c>
      <c r="G16" s="164"/>
      <c r="H16" s="164">
        <f t="shared" ref="H16:H18" si="4">F16*G16</f>
        <v>0</v>
      </c>
      <c r="I16" s="173">
        <f t="shared" si="1"/>
        <v>0</v>
      </c>
      <c r="J16" s="174">
        <f t="shared" ref="J16:J18" si="5">G16*(1+I16)</f>
        <v>0</v>
      </c>
      <c r="K16" s="172">
        <f t="shared" ref="K16:K18" si="6">ROUND(F16*J16,2)</f>
        <v>0</v>
      </c>
    </row>
    <row r="17" spans="1:24" ht="30.75" customHeight="1">
      <c r="A17" s="162" t="s">
        <v>348</v>
      </c>
      <c r="B17" s="49" t="s">
        <v>288</v>
      </c>
      <c r="C17" s="162" t="s">
        <v>32</v>
      </c>
      <c r="D17" s="45" t="s">
        <v>312</v>
      </c>
      <c r="E17" s="163" t="s">
        <v>30</v>
      </c>
      <c r="F17" s="161">
        <v>7</v>
      </c>
      <c r="G17" s="164"/>
      <c r="H17" s="164">
        <f t="shared" si="4"/>
        <v>0</v>
      </c>
      <c r="I17" s="173">
        <f t="shared" si="1"/>
        <v>0</v>
      </c>
      <c r="J17" s="174">
        <f t="shared" si="5"/>
        <v>0</v>
      </c>
      <c r="K17" s="172">
        <f t="shared" si="6"/>
        <v>0</v>
      </c>
    </row>
    <row r="18" spans="1:24" ht="30.75" customHeight="1">
      <c r="A18" s="162" t="s">
        <v>349</v>
      </c>
      <c r="B18" s="49" t="s">
        <v>313</v>
      </c>
      <c r="C18" s="162" t="s">
        <v>32</v>
      </c>
      <c r="D18" s="45" t="s">
        <v>314</v>
      </c>
      <c r="E18" s="163" t="s">
        <v>30</v>
      </c>
      <c r="F18" s="161">
        <v>7</v>
      </c>
      <c r="G18" s="164"/>
      <c r="H18" s="164">
        <f t="shared" si="4"/>
        <v>0</v>
      </c>
      <c r="I18" s="173">
        <f t="shared" si="1"/>
        <v>0</v>
      </c>
      <c r="J18" s="174">
        <f t="shared" si="5"/>
        <v>0</v>
      </c>
      <c r="K18" s="172">
        <f t="shared" si="6"/>
        <v>0</v>
      </c>
    </row>
    <row r="19" spans="1:24" ht="6.75" customHeight="1">
      <c r="A19" s="194"/>
      <c r="B19" s="228"/>
      <c r="C19" s="226"/>
      <c r="D19" s="165"/>
      <c r="E19" s="166"/>
      <c r="F19" s="224"/>
      <c r="G19" s="168"/>
      <c r="H19" s="168"/>
      <c r="I19" s="221"/>
      <c r="J19" s="222"/>
      <c r="K19" s="191"/>
    </row>
    <row r="20" spans="1:24" s="102" customFormat="1">
      <c r="A20" s="207" t="s">
        <v>44</v>
      </c>
      <c r="B20" s="120" t="s">
        <v>7</v>
      </c>
      <c r="C20" s="120"/>
      <c r="D20" s="208"/>
      <c r="E20" s="208"/>
      <c r="F20" s="209"/>
      <c r="G20" s="210"/>
      <c r="H20" s="182">
        <f>SUBTOTAL(9,H21:H24)</f>
        <v>0</v>
      </c>
      <c r="I20" s="211"/>
      <c r="J20" s="210"/>
      <c r="K20" s="182">
        <f>SUBTOTAL(9,K21:K24)</f>
        <v>0</v>
      </c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25.5" customHeight="1">
      <c r="A21" s="162" t="s">
        <v>350</v>
      </c>
      <c r="B21" s="43">
        <v>90776</v>
      </c>
      <c r="C21" s="236" t="s">
        <v>31</v>
      </c>
      <c r="D21" s="237" t="s">
        <v>219</v>
      </c>
      <c r="E21" s="233" t="s">
        <v>39</v>
      </c>
      <c r="F21" s="161">
        <f>10*40</f>
        <v>400</v>
      </c>
      <c r="G21" s="164"/>
      <c r="H21" s="164">
        <f t="shared" ref="H21:H23" si="7">F21*G21</f>
        <v>0</v>
      </c>
      <c r="I21" s="173">
        <f t="shared" ref="I21:I23" si="8">$K$6</f>
        <v>0</v>
      </c>
      <c r="J21" s="174">
        <f t="shared" ref="J21:J23" si="9">G21*(1+I21)</f>
        <v>0</v>
      </c>
      <c r="K21" s="172">
        <f t="shared" ref="K21:K23" si="10">ROUND(F21*J21,2)</f>
        <v>0</v>
      </c>
    </row>
    <row r="22" spans="1:24" ht="25.5" customHeight="1">
      <c r="A22" s="162" t="s">
        <v>351</v>
      </c>
      <c r="B22" s="43">
        <v>90777</v>
      </c>
      <c r="C22" s="236" t="s">
        <v>31</v>
      </c>
      <c r="D22" s="237" t="s">
        <v>220</v>
      </c>
      <c r="E22" s="233" t="s">
        <v>39</v>
      </c>
      <c r="F22" s="161">
        <f>5*40</f>
        <v>200</v>
      </c>
      <c r="G22" s="164"/>
      <c r="H22" s="164">
        <f t="shared" si="7"/>
        <v>0</v>
      </c>
      <c r="I22" s="173">
        <f t="shared" si="8"/>
        <v>0</v>
      </c>
      <c r="J22" s="174">
        <f t="shared" si="9"/>
        <v>0</v>
      </c>
      <c r="K22" s="172">
        <f t="shared" si="10"/>
        <v>0</v>
      </c>
    </row>
    <row r="23" spans="1:24" ht="25.5" customHeight="1">
      <c r="A23" s="162" t="s">
        <v>352</v>
      </c>
      <c r="B23" s="43">
        <v>90777</v>
      </c>
      <c r="C23" s="236" t="s">
        <v>31</v>
      </c>
      <c r="D23" s="237" t="s">
        <v>253</v>
      </c>
      <c r="E23" s="233" t="s">
        <v>39</v>
      </c>
      <c r="F23" s="161">
        <f>5*40</f>
        <v>200</v>
      </c>
      <c r="G23" s="164"/>
      <c r="H23" s="164">
        <f t="shared" si="7"/>
        <v>0</v>
      </c>
      <c r="I23" s="173">
        <f t="shared" si="8"/>
        <v>0</v>
      </c>
      <c r="J23" s="174">
        <f t="shared" si="9"/>
        <v>0</v>
      </c>
      <c r="K23" s="172">
        <f t="shared" si="10"/>
        <v>0</v>
      </c>
    </row>
    <row r="24" spans="1:24" s="100" customFormat="1" ht="6.95" customHeight="1">
      <c r="A24" s="197"/>
      <c r="B24" s="119"/>
      <c r="C24" s="119"/>
      <c r="D24" s="165"/>
      <c r="E24" s="166"/>
      <c r="F24" s="167"/>
      <c r="G24" s="168"/>
      <c r="H24" s="168"/>
      <c r="I24" s="169"/>
      <c r="J24" s="170"/>
      <c r="K24" s="171"/>
      <c r="L24" s="136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s="102" customFormat="1">
      <c r="A25" s="207" t="s">
        <v>45</v>
      </c>
      <c r="B25" s="120" t="s">
        <v>243</v>
      </c>
      <c r="C25" s="120"/>
      <c r="D25" s="208"/>
      <c r="E25" s="208"/>
      <c r="F25" s="209"/>
      <c r="G25" s="212"/>
      <c r="H25" s="182">
        <f>SUBTOTAL(9,H26:H30)</f>
        <v>0</v>
      </c>
      <c r="I25" s="211"/>
      <c r="J25" s="212"/>
      <c r="K25" s="182">
        <f>SUBTOTAL(9,K26:K30)</f>
        <v>0</v>
      </c>
      <c r="L25" s="13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27.75" customHeight="1">
      <c r="A26" s="160" t="s">
        <v>353</v>
      </c>
      <c r="B26" s="49" t="s">
        <v>74</v>
      </c>
      <c r="C26" s="160" t="s">
        <v>328</v>
      </c>
      <c r="D26" s="45" t="s">
        <v>75</v>
      </c>
      <c r="E26" s="163" t="s">
        <v>231</v>
      </c>
      <c r="F26" s="161">
        <v>4.5</v>
      </c>
      <c r="G26" s="164"/>
      <c r="H26" s="164">
        <f t="shared" ref="H26:H30" si="11">F26*G26</f>
        <v>0</v>
      </c>
      <c r="I26" s="173">
        <f t="shared" ref="I26:I30" si="12">$K$6</f>
        <v>0</v>
      </c>
      <c r="J26" s="174">
        <f t="shared" ref="J26:J30" si="13">G26*(1+I26)</f>
        <v>0</v>
      </c>
      <c r="K26" s="172">
        <f t="shared" ref="K26:K30" si="14">ROUND(F26*J26,2)</f>
        <v>0</v>
      </c>
    </row>
    <row r="27" spans="1:24" ht="32.25" customHeight="1">
      <c r="A27" s="160" t="s">
        <v>354</v>
      </c>
      <c r="B27" s="282">
        <v>93212</v>
      </c>
      <c r="C27" s="162" t="s">
        <v>31</v>
      </c>
      <c r="D27" s="45" t="s">
        <v>208</v>
      </c>
      <c r="E27" s="163" t="s">
        <v>204</v>
      </c>
      <c r="F27" s="161">
        <v>20</v>
      </c>
      <c r="G27" s="164"/>
      <c r="H27" s="164">
        <f t="shared" si="11"/>
        <v>0</v>
      </c>
      <c r="I27" s="173">
        <f t="shared" si="12"/>
        <v>0</v>
      </c>
      <c r="J27" s="174">
        <f t="shared" si="13"/>
        <v>0</v>
      </c>
      <c r="K27" s="172">
        <f t="shared" si="14"/>
        <v>0</v>
      </c>
    </row>
    <row r="28" spans="1:24" ht="25.5" customHeight="1">
      <c r="A28" s="160" t="s">
        <v>355</v>
      </c>
      <c r="B28" s="282">
        <v>93210</v>
      </c>
      <c r="C28" s="162" t="s">
        <v>31</v>
      </c>
      <c r="D28" s="45" t="s">
        <v>207</v>
      </c>
      <c r="E28" s="163" t="s">
        <v>204</v>
      </c>
      <c r="F28" s="161">
        <v>13</v>
      </c>
      <c r="G28" s="164"/>
      <c r="H28" s="164">
        <f t="shared" si="11"/>
        <v>0</v>
      </c>
      <c r="I28" s="173">
        <f t="shared" si="12"/>
        <v>0</v>
      </c>
      <c r="J28" s="174">
        <f t="shared" si="13"/>
        <v>0</v>
      </c>
      <c r="K28" s="172">
        <f t="shared" si="14"/>
        <v>0</v>
      </c>
    </row>
    <row r="29" spans="1:24" ht="25.5" customHeight="1">
      <c r="A29" s="160" t="s">
        <v>356</v>
      </c>
      <c r="B29" s="282">
        <v>93207</v>
      </c>
      <c r="C29" s="162" t="s">
        <v>31</v>
      </c>
      <c r="D29" s="45" t="s">
        <v>205</v>
      </c>
      <c r="E29" s="163" t="s">
        <v>204</v>
      </c>
      <c r="F29" s="161">
        <v>14.5</v>
      </c>
      <c r="G29" s="164"/>
      <c r="H29" s="164">
        <f t="shared" ref="H29" si="15">F29*G29</f>
        <v>0</v>
      </c>
      <c r="I29" s="173">
        <f t="shared" si="12"/>
        <v>0</v>
      </c>
      <c r="J29" s="174">
        <f t="shared" ref="J29" si="16">G29*(1+I29)</f>
        <v>0</v>
      </c>
      <c r="K29" s="172">
        <f t="shared" ref="K29" si="17">ROUND(F29*J29,2)</f>
        <v>0</v>
      </c>
    </row>
    <row r="30" spans="1:24" ht="27.75" customHeight="1">
      <c r="A30" s="160" t="s">
        <v>357</v>
      </c>
      <c r="B30" s="282">
        <v>93208</v>
      </c>
      <c r="C30" s="162" t="s">
        <v>31</v>
      </c>
      <c r="D30" s="45" t="s">
        <v>206</v>
      </c>
      <c r="E30" s="163" t="s">
        <v>204</v>
      </c>
      <c r="F30" s="161">
        <v>30</v>
      </c>
      <c r="G30" s="164"/>
      <c r="H30" s="164">
        <f t="shared" si="11"/>
        <v>0</v>
      </c>
      <c r="I30" s="173">
        <f t="shared" si="12"/>
        <v>0</v>
      </c>
      <c r="J30" s="174">
        <f t="shared" si="13"/>
        <v>0</v>
      </c>
      <c r="K30" s="172">
        <f t="shared" si="14"/>
        <v>0</v>
      </c>
    </row>
    <row r="31" spans="1:24" s="100" customFormat="1" ht="6.95" customHeight="1">
      <c r="A31" s="197"/>
      <c r="B31" s="119"/>
      <c r="C31" s="119"/>
      <c r="D31" s="165"/>
      <c r="E31" s="166"/>
      <c r="F31" s="167"/>
      <c r="G31" s="168"/>
      <c r="H31" s="168"/>
      <c r="I31" s="169"/>
      <c r="J31" s="170"/>
      <c r="K31" s="171"/>
      <c r="L31" s="136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s="102" customFormat="1">
      <c r="A32" s="207" t="s">
        <v>46</v>
      </c>
      <c r="B32" s="120" t="s">
        <v>224</v>
      </c>
      <c r="C32" s="120"/>
      <c r="D32" s="208"/>
      <c r="E32" s="208"/>
      <c r="F32" s="209"/>
      <c r="G32" s="212"/>
      <c r="H32" s="182">
        <f>SUBTOTAL(9,H34:H62)</f>
        <v>0</v>
      </c>
      <c r="I32" s="211"/>
      <c r="J32" s="212"/>
      <c r="K32" s="182">
        <f>SUBTOTAL(9,K34:K62)</f>
        <v>0</v>
      </c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5">
      <c r="A33" s="193" t="s">
        <v>358</v>
      </c>
      <c r="B33" s="239"/>
      <c r="C33" s="239"/>
      <c r="D33" s="239" t="s">
        <v>283</v>
      </c>
      <c r="E33" s="239"/>
      <c r="F33" s="240"/>
      <c r="G33" s="241"/>
      <c r="H33" s="184">
        <f>SUBTOTAL(9,H34:H36)</f>
        <v>0</v>
      </c>
      <c r="I33" s="242"/>
      <c r="J33" s="241"/>
      <c r="K33" s="184">
        <f>SUBTOTAL(9,K34:K36)</f>
        <v>0</v>
      </c>
    </row>
    <row r="34" spans="1:25" ht="27.75" customHeight="1">
      <c r="A34" s="162" t="s">
        <v>359</v>
      </c>
      <c r="B34" s="49" t="s">
        <v>254</v>
      </c>
      <c r="C34" s="162" t="s">
        <v>32</v>
      </c>
      <c r="D34" s="45" t="s">
        <v>284</v>
      </c>
      <c r="E34" s="163" t="s">
        <v>204</v>
      </c>
      <c r="F34" s="161">
        <f>F141*2+F58</f>
        <v>522</v>
      </c>
      <c r="G34" s="164"/>
      <c r="H34" s="164">
        <f t="shared" ref="H34:H36" si="18">F34*G34</f>
        <v>0</v>
      </c>
      <c r="I34" s="173">
        <f t="shared" ref="I34:I36" si="19">$K$6</f>
        <v>0</v>
      </c>
      <c r="J34" s="174">
        <f t="shared" ref="J34:J36" si="20">G34*(1+I34)</f>
        <v>0</v>
      </c>
      <c r="K34" s="172">
        <f t="shared" ref="K34:K36" si="21">ROUND(F34*J34,2)</f>
        <v>0</v>
      </c>
    </row>
    <row r="35" spans="1:25" ht="27.75" customHeight="1">
      <c r="A35" s="162" t="s">
        <v>360</v>
      </c>
      <c r="B35" s="43" t="s">
        <v>275</v>
      </c>
      <c r="C35" s="162" t="s">
        <v>32</v>
      </c>
      <c r="D35" s="45" t="s">
        <v>274</v>
      </c>
      <c r="E35" s="163" t="s">
        <v>204</v>
      </c>
      <c r="F35" s="161">
        <f>F141*2*2.2</f>
        <v>22</v>
      </c>
      <c r="G35" s="164"/>
      <c r="H35" s="164">
        <f t="shared" ref="H35" si="22">F35*G35</f>
        <v>0</v>
      </c>
      <c r="I35" s="173">
        <f t="shared" si="19"/>
        <v>0</v>
      </c>
      <c r="J35" s="174">
        <f t="shared" ref="J35" si="23">G35*(1+I35)</f>
        <v>0</v>
      </c>
      <c r="K35" s="172">
        <f t="shared" ref="K35" si="24">ROUND(F35*J35,2)</f>
        <v>0</v>
      </c>
    </row>
    <row r="36" spans="1:25" ht="27.75" customHeight="1">
      <c r="A36" s="162" t="s">
        <v>361</v>
      </c>
      <c r="B36" s="49" t="s">
        <v>72</v>
      </c>
      <c r="C36" s="162" t="s">
        <v>328</v>
      </c>
      <c r="D36" s="45" t="s">
        <v>73</v>
      </c>
      <c r="E36" s="163" t="s">
        <v>235</v>
      </c>
      <c r="F36" s="161">
        <f>4*2*10</f>
        <v>80</v>
      </c>
      <c r="G36" s="164"/>
      <c r="H36" s="164">
        <f t="shared" si="18"/>
        <v>0</v>
      </c>
      <c r="I36" s="173">
        <f t="shared" si="19"/>
        <v>0</v>
      </c>
      <c r="J36" s="174">
        <f t="shared" si="20"/>
        <v>0</v>
      </c>
      <c r="K36" s="172">
        <f t="shared" si="21"/>
        <v>0</v>
      </c>
    </row>
    <row r="37" spans="1:25">
      <c r="A37" s="193" t="s">
        <v>362</v>
      </c>
      <c r="B37" s="239"/>
      <c r="C37" s="239"/>
      <c r="D37" s="239" t="s">
        <v>244</v>
      </c>
      <c r="E37" s="239"/>
      <c r="F37" s="240"/>
      <c r="G37" s="241"/>
      <c r="H37" s="184">
        <f>SUBTOTAL(9,H38:H46)</f>
        <v>0</v>
      </c>
      <c r="I37" s="242"/>
      <c r="J37" s="241"/>
      <c r="K37" s="184">
        <f>SUBTOTAL(9,K38:K46)</f>
        <v>0</v>
      </c>
    </row>
    <row r="38" spans="1:25" ht="27.75" customHeight="1">
      <c r="A38" s="162" t="s">
        <v>363</v>
      </c>
      <c r="B38" s="43" t="s">
        <v>82</v>
      </c>
      <c r="C38" s="162" t="s">
        <v>328</v>
      </c>
      <c r="D38" s="234" t="s">
        <v>83</v>
      </c>
      <c r="E38" s="233" t="s">
        <v>29</v>
      </c>
      <c r="F38" s="161">
        <v>8</v>
      </c>
      <c r="G38" s="164"/>
      <c r="H38" s="164">
        <f t="shared" ref="H38:H46" si="25">F38*G38</f>
        <v>0</v>
      </c>
      <c r="I38" s="173">
        <f t="shared" ref="I38:I46" si="26">$K$6</f>
        <v>0</v>
      </c>
      <c r="J38" s="174">
        <f t="shared" ref="J38:J46" si="27">G38*(1+I38)</f>
        <v>0</v>
      </c>
      <c r="K38" s="172">
        <f t="shared" ref="K38:K46" si="28">ROUND(F38*J38,2)</f>
        <v>0</v>
      </c>
    </row>
    <row r="39" spans="1:25" ht="27.75" customHeight="1">
      <c r="A39" s="162" t="s">
        <v>364</v>
      </c>
      <c r="B39" s="49" t="s">
        <v>78</v>
      </c>
      <c r="C39" s="162" t="s">
        <v>328</v>
      </c>
      <c r="D39" s="45" t="s">
        <v>79</v>
      </c>
      <c r="E39" s="163" t="s">
        <v>1</v>
      </c>
      <c r="F39" s="161">
        <v>2</v>
      </c>
      <c r="G39" s="164"/>
      <c r="H39" s="164">
        <f t="shared" si="25"/>
        <v>0</v>
      </c>
      <c r="I39" s="173">
        <f t="shared" si="26"/>
        <v>0</v>
      </c>
      <c r="J39" s="174">
        <f t="shared" si="27"/>
        <v>0</v>
      </c>
      <c r="K39" s="172">
        <f t="shared" si="28"/>
        <v>0</v>
      </c>
    </row>
    <row r="40" spans="1:25" ht="27.75" customHeight="1">
      <c r="A40" s="162" t="s">
        <v>365</v>
      </c>
      <c r="B40" s="49" t="s">
        <v>265</v>
      </c>
      <c r="C40" s="162" t="s">
        <v>32</v>
      </c>
      <c r="D40" s="45" t="s">
        <v>267</v>
      </c>
      <c r="E40" s="163" t="s">
        <v>30</v>
      </c>
      <c r="F40" s="161">
        <v>24</v>
      </c>
      <c r="G40" s="164"/>
      <c r="H40" s="164">
        <f t="shared" ref="H40:H43" si="29">F40*G40</f>
        <v>0</v>
      </c>
      <c r="I40" s="173">
        <f t="shared" si="26"/>
        <v>0</v>
      </c>
      <c r="J40" s="174">
        <f t="shared" ref="J40:J43" si="30">G40*(1+I40)</f>
        <v>0</v>
      </c>
      <c r="K40" s="172">
        <f t="shared" ref="K40:K43" si="31">ROUND(F40*J40,2)</f>
        <v>0</v>
      </c>
    </row>
    <row r="41" spans="1:25" ht="27.75" customHeight="1">
      <c r="A41" s="162" t="s">
        <v>366</v>
      </c>
      <c r="B41" s="49" t="s">
        <v>266</v>
      </c>
      <c r="C41" s="162" t="s">
        <v>32</v>
      </c>
      <c r="D41" s="45" t="s">
        <v>268</v>
      </c>
      <c r="E41" s="163" t="s">
        <v>30</v>
      </c>
      <c r="F41" s="161">
        <v>1</v>
      </c>
      <c r="G41" s="164"/>
      <c r="H41" s="164">
        <f t="shared" si="29"/>
        <v>0</v>
      </c>
      <c r="I41" s="173">
        <f t="shared" si="26"/>
        <v>0</v>
      </c>
      <c r="J41" s="174">
        <f t="shared" si="30"/>
        <v>0</v>
      </c>
      <c r="K41" s="172">
        <f t="shared" si="31"/>
        <v>0</v>
      </c>
    </row>
    <row r="42" spans="1:25" ht="27.75" customHeight="1">
      <c r="A42" s="162" t="s">
        <v>367</v>
      </c>
      <c r="B42" s="49" t="s">
        <v>269</v>
      </c>
      <c r="C42" s="162" t="s">
        <v>32</v>
      </c>
      <c r="D42" s="45" t="s">
        <v>270</v>
      </c>
      <c r="E42" s="163" t="s">
        <v>29</v>
      </c>
      <c r="F42" s="161">
        <v>139</v>
      </c>
      <c r="G42" s="164"/>
      <c r="H42" s="164">
        <f t="shared" si="29"/>
        <v>0</v>
      </c>
      <c r="I42" s="173">
        <f t="shared" si="26"/>
        <v>0</v>
      </c>
      <c r="J42" s="174">
        <f t="shared" si="30"/>
        <v>0</v>
      </c>
      <c r="K42" s="172">
        <f t="shared" si="31"/>
        <v>0</v>
      </c>
    </row>
    <row r="43" spans="1:25" ht="26.25" customHeight="1">
      <c r="A43" s="162" t="s">
        <v>368</v>
      </c>
      <c r="B43" s="185" t="s">
        <v>80</v>
      </c>
      <c r="C43" s="235" t="s">
        <v>328</v>
      </c>
      <c r="D43" s="45" t="s">
        <v>81</v>
      </c>
      <c r="E43" s="233" t="s">
        <v>204</v>
      </c>
      <c r="F43" s="310">
        <v>0.8</v>
      </c>
      <c r="G43" s="164"/>
      <c r="H43" s="164">
        <f t="shared" si="29"/>
        <v>0</v>
      </c>
      <c r="I43" s="173">
        <f t="shared" si="26"/>
        <v>0</v>
      </c>
      <c r="J43" s="174">
        <f t="shared" si="30"/>
        <v>0</v>
      </c>
      <c r="K43" s="172">
        <f t="shared" si="31"/>
        <v>0</v>
      </c>
      <c r="M43" s="136"/>
      <c r="Y43" s="137"/>
    </row>
    <row r="44" spans="1:25" ht="26.25" customHeight="1">
      <c r="A44" s="162" t="s">
        <v>369</v>
      </c>
      <c r="B44" s="185" t="s">
        <v>76</v>
      </c>
      <c r="C44" s="235" t="s">
        <v>328</v>
      </c>
      <c r="D44" s="45" t="s">
        <v>77</v>
      </c>
      <c r="E44" s="233" t="s">
        <v>204</v>
      </c>
      <c r="F44" s="310">
        <v>268</v>
      </c>
      <c r="G44" s="164"/>
      <c r="H44" s="164">
        <f t="shared" ref="H44" si="32">F44*G44</f>
        <v>0</v>
      </c>
      <c r="I44" s="173">
        <f t="shared" si="26"/>
        <v>0</v>
      </c>
      <c r="J44" s="174">
        <f t="shared" ref="J44" si="33">G44*(1+I44)</f>
        <v>0</v>
      </c>
      <c r="K44" s="172">
        <f t="shared" ref="K44" si="34">ROUND(F44*J44,2)</f>
        <v>0</v>
      </c>
      <c r="M44" s="136"/>
      <c r="Y44" s="137"/>
    </row>
    <row r="45" spans="1:25" ht="38.25" customHeight="1">
      <c r="A45" s="162" t="s">
        <v>370</v>
      </c>
      <c r="B45" s="49" t="s">
        <v>84</v>
      </c>
      <c r="C45" s="162" t="s">
        <v>328</v>
      </c>
      <c r="D45" s="45" t="s">
        <v>85</v>
      </c>
      <c r="E45" s="163" t="s">
        <v>233</v>
      </c>
      <c r="F45" s="161">
        <v>15.704000000000001</v>
      </c>
      <c r="G45" s="164"/>
      <c r="H45" s="164">
        <f t="shared" si="25"/>
        <v>0</v>
      </c>
      <c r="I45" s="173">
        <f t="shared" si="26"/>
        <v>0</v>
      </c>
      <c r="J45" s="174">
        <f t="shared" si="27"/>
        <v>0</v>
      </c>
      <c r="K45" s="172">
        <f t="shared" si="28"/>
        <v>0</v>
      </c>
    </row>
    <row r="46" spans="1:25" ht="43.5" customHeight="1">
      <c r="A46" s="162" t="s">
        <v>371</v>
      </c>
      <c r="B46" s="49" t="s">
        <v>86</v>
      </c>
      <c r="C46" s="160" t="s">
        <v>328</v>
      </c>
      <c r="D46" s="45" t="s">
        <v>54</v>
      </c>
      <c r="E46" s="163" t="s">
        <v>233</v>
      </c>
      <c r="F46" s="161">
        <f>F45</f>
        <v>15.704000000000001</v>
      </c>
      <c r="G46" s="164"/>
      <c r="H46" s="164">
        <f t="shared" si="25"/>
        <v>0</v>
      </c>
      <c r="I46" s="173">
        <f t="shared" si="26"/>
        <v>0</v>
      </c>
      <c r="J46" s="174">
        <f t="shared" si="27"/>
        <v>0</v>
      </c>
      <c r="K46" s="172">
        <f t="shared" si="28"/>
        <v>0</v>
      </c>
    </row>
    <row r="47" spans="1:25">
      <c r="A47" s="193" t="s">
        <v>372</v>
      </c>
      <c r="B47" s="239"/>
      <c r="C47" s="239"/>
      <c r="D47" s="239" t="s">
        <v>294</v>
      </c>
      <c r="E47" s="239"/>
      <c r="F47" s="240"/>
      <c r="G47" s="241"/>
      <c r="H47" s="183">
        <f>SUBTOTAL(9,H48:H60)</f>
        <v>0</v>
      </c>
      <c r="I47" s="242"/>
      <c r="J47" s="241"/>
      <c r="K47" s="183">
        <f>SUBTOTAL(9,K48:K60)</f>
        <v>0</v>
      </c>
    </row>
    <row r="48" spans="1:25" ht="27.75" customHeight="1">
      <c r="A48" s="236" t="s">
        <v>373</v>
      </c>
      <c r="B48" s="43">
        <v>90447</v>
      </c>
      <c r="C48" s="162" t="s">
        <v>31</v>
      </c>
      <c r="D48" s="45" t="s">
        <v>217</v>
      </c>
      <c r="E48" s="163" t="s">
        <v>29</v>
      </c>
      <c r="F48" s="161">
        <f>F77+F78</f>
        <v>92</v>
      </c>
      <c r="G48" s="164"/>
      <c r="H48" s="164">
        <f t="shared" ref="H48:H58" si="35">F48*G48</f>
        <v>0</v>
      </c>
      <c r="I48" s="173">
        <f t="shared" ref="I48:I62" si="36">$K$6</f>
        <v>0</v>
      </c>
      <c r="J48" s="174">
        <f t="shared" ref="J48:J58" si="37">G48*(1+I48)</f>
        <v>0</v>
      </c>
      <c r="K48" s="172">
        <f t="shared" ref="K48:K58" si="38">ROUND(F48*J48,2)</f>
        <v>0</v>
      </c>
    </row>
    <row r="49" spans="1:25" ht="27.75" customHeight="1">
      <c r="A49" s="236" t="s">
        <v>374</v>
      </c>
      <c r="B49" s="43">
        <v>91222</v>
      </c>
      <c r="C49" s="162" t="s">
        <v>31</v>
      </c>
      <c r="D49" s="45" t="s">
        <v>218</v>
      </c>
      <c r="E49" s="163" t="s">
        <v>29</v>
      </c>
      <c r="F49" s="161">
        <f>F141*2</f>
        <v>10</v>
      </c>
      <c r="G49" s="164"/>
      <c r="H49" s="164">
        <f t="shared" si="35"/>
        <v>0</v>
      </c>
      <c r="I49" s="173">
        <f t="shared" si="36"/>
        <v>0</v>
      </c>
      <c r="J49" s="174">
        <f t="shared" si="37"/>
        <v>0</v>
      </c>
      <c r="K49" s="172">
        <f t="shared" si="38"/>
        <v>0</v>
      </c>
    </row>
    <row r="50" spans="1:25" ht="27.75" customHeight="1">
      <c r="A50" s="236" t="s">
        <v>375</v>
      </c>
      <c r="B50" s="125">
        <v>90439</v>
      </c>
      <c r="C50" s="162" t="s">
        <v>31</v>
      </c>
      <c r="D50" s="45" t="s">
        <v>214</v>
      </c>
      <c r="E50" s="163" t="s">
        <v>30</v>
      </c>
      <c r="F50" s="161">
        <v>4</v>
      </c>
      <c r="G50" s="164"/>
      <c r="H50" s="164">
        <f t="shared" ref="H50:H52" si="39">F50*G50</f>
        <v>0</v>
      </c>
      <c r="I50" s="173">
        <f t="shared" si="36"/>
        <v>0</v>
      </c>
      <c r="J50" s="174">
        <f t="shared" ref="J50:J52" si="40">G50*(1+I50)</f>
        <v>0</v>
      </c>
      <c r="K50" s="172">
        <f t="shared" ref="K50:K52" si="41">ROUND(F50*J50,2)</f>
        <v>0</v>
      </c>
    </row>
    <row r="51" spans="1:25" ht="27.75" customHeight="1">
      <c r="A51" s="236" t="s">
        <v>376</v>
      </c>
      <c r="B51" s="125">
        <v>90440</v>
      </c>
      <c r="C51" s="162" t="s">
        <v>31</v>
      </c>
      <c r="D51" s="45" t="s">
        <v>215</v>
      </c>
      <c r="E51" s="163" t="s">
        <v>30</v>
      </c>
      <c r="F51" s="161">
        <v>3</v>
      </c>
      <c r="G51" s="164"/>
      <c r="H51" s="164">
        <f t="shared" si="39"/>
        <v>0</v>
      </c>
      <c r="I51" s="173">
        <f t="shared" si="36"/>
        <v>0</v>
      </c>
      <c r="J51" s="174">
        <f t="shared" si="40"/>
        <v>0</v>
      </c>
      <c r="K51" s="172">
        <f t="shared" si="41"/>
        <v>0</v>
      </c>
    </row>
    <row r="52" spans="1:25" ht="27.75" customHeight="1">
      <c r="A52" s="236" t="s">
        <v>377</v>
      </c>
      <c r="B52" s="125">
        <v>90441</v>
      </c>
      <c r="C52" s="162" t="s">
        <v>31</v>
      </c>
      <c r="D52" s="45" t="s">
        <v>216</v>
      </c>
      <c r="E52" s="163" t="s">
        <v>30</v>
      </c>
      <c r="F52" s="161">
        <v>2</v>
      </c>
      <c r="G52" s="164"/>
      <c r="H52" s="164">
        <f t="shared" si="39"/>
        <v>0</v>
      </c>
      <c r="I52" s="173">
        <f t="shared" si="36"/>
        <v>0</v>
      </c>
      <c r="J52" s="174">
        <f t="shared" si="40"/>
        <v>0</v>
      </c>
      <c r="K52" s="172">
        <f t="shared" si="41"/>
        <v>0</v>
      </c>
    </row>
    <row r="53" spans="1:25" ht="27.75" customHeight="1">
      <c r="A53" s="236" t="s">
        <v>378</v>
      </c>
      <c r="B53" s="125" t="s">
        <v>290</v>
      </c>
      <c r="C53" s="162" t="s">
        <v>32</v>
      </c>
      <c r="D53" s="45" t="s">
        <v>292</v>
      </c>
      <c r="E53" s="163" t="s">
        <v>204</v>
      </c>
      <c r="F53" s="161">
        <v>14</v>
      </c>
      <c r="G53" s="164"/>
      <c r="H53" s="164">
        <f t="shared" ref="H53:H54" si="42">F53*G53</f>
        <v>0</v>
      </c>
      <c r="I53" s="173">
        <f t="shared" si="36"/>
        <v>0</v>
      </c>
      <c r="J53" s="174">
        <f t="shared" ref="J53:J54" si="43">G53*(1+I53)</f>
        <v>0</v>
      </c>
      <c r="K53" s="172">
        <f t="shared" ref="K53:K54" si="44">ROUND(F53*J53,2)</f>
        <v>0</v>
      </c>
    </row>
    <row r="54" spans="1:25" ht="27.75" customHeight="1">
      <c r="A54" s="236" t="s">
        <v>379</v>
      </c>
      <c r="B54" s="125" t="s">
        <v>272</v>
      </c>
      <c r="C54" s="162" t="s">
        <v>32</v>
      </c>
      <c r="D54" s="45" t="s">
        <v>273</v>
      </c>
      <c r="E54" s="163" t="s">
        <v>30</v>
      </c>
      <c r="F54" s="161">
        <v>6</v>
      </c>
      <c r="G54" s="164"/>
      <c r="H54" s="164">
        <f t="shared" si="42"/>
        <v>0</v>
      </c>
      <c r="I54" s="173">
        <f t="shared" si="36"/>
        <v>0</v>
      </c>
      <c r="J54" s="174">
        <f t="shared" si="43"/>
        <v>0</v>
      </c>
      <c r="K54" s="172">
        <f t="shared" si="44"/>
        <v>0</v>
      </c>
    </row>
    <row r="55" spans="1:25" ht="27.75" customHeight="1">
      <c r="A55" s="236" t="s">
        <v>380</v>
      </c>
      <c r="B55" s="125" t="s">
        <v>327</v>
      </c>
      <c r="C55" s="162" t="s">
        <v>32</v>
      </c>
      <c r="D55" s="45" t="s">
        <v>303</v>
      </c>
      <c r="E55" s="163" t="s">
        <v>29</v>
      </c>
      <c r="F55" s="161">
        <v>60</v>
      </c>
      <c r="G55" s="164"/>
      <c r="H55" s="164">
        <f t="shared" ref="H55" si="45">F55*G55</f>
        <v>0</v>
      </c>
      <c r="I55" s="173">
        <f t="shared" si="36"/>
        <v>0</v>
      </c>
      <c r="J55" s="174">
        <f t="shared" ref="J55" si="46">G55*(1+I55)</f>
        <v>0</v>
      </c>
      <c r="K55" s="172">
        <f t="shared" ref="K55" si="47">ROUND(F55*J55,2)</f>
        <v>0</v>
      </c>
    </row>
    <row r="56" spans="1:25" ht="27.75" customHeight="1">
      <c r="A56" s="236" t="s">
        <v>381</v>
      </c>
      <c r="B56" s="125" t="s">
        <v>291</v>
      </c>
      <c r="C56" s="162" t="s">
        <v>32</v>
      </c>
      <c r="D56" s="45" t="s">
        <v>326</v>
      </c>
      <c r="E56" s="163" t="s">
        <v>204</v>
      </c>
      <c r="F56" s="161">
        <v>60</v>
      </c>
      <c r="G56" s="164"/>
      <c r="H56" s="164">
        <f t="shared" ref="H56" si="48">F56*G56</f>
        <v>0</v>
      </c>
      <c r="I56" s="173">
        <f t="shared" si="36"/>
        <v>0</v>
      </c>
      <c r="J56" s="174">
        <f t="shared" ref="J56" si="49">G56*(1+I56)</f>
        <v>0</v>
      </c>
      <c r="K56" s="172">
        <f t="shared" ref="K56" si="50">ROUND(F56*J56,2)</f>
        <v>0</v>
      </c>
    </row>
    <row r="57" spans="1:25" ht="27.75" customHeight="1">
      <c r="A57" s="236" t="s">
        <v>382</v>
      </c>
      <c r="B57" s="43" t="s">
        <v>93</v>
      </c>
      <c r="C57" s="162" t="s">
        <v>328</v>
      </c>
      <c r="D57" s="45" t="s">
        <v>94</v>
      </c>
      <c r="E57" s="163" t="s">
        <v>231</v>
      </c>
      <c r="F57" s="161">
        <v>2893</v>
      </c>
      <c r="G57" s="164"/>
      <c r="H57" s="164">
        <f t="shared" si="35"/>
        <v>0</v>
      </c>
      <c r="I57" s="173">
        <f t="shared" si="36"/>
        <v>0</v>
      </c>
      <c r="J57" s="174">
        <f t="shared" si="37"/>
        <v>0</v>
      </c>
      <c r="K57" s="172">
        <f t="shared" si="38"/>
        <v>0</v>
      </c>
    </row>
    <row r="58" spans="1:25" ht="27.75" customHeight="1">
      <c r="A58" s="236" t="s">
        <v>383</v>
      </c>
      <c r="B58" s="43" t="s">
        <v>91</v>
      </c>
      <c r="C58" s="162" t="s">
        <v>328</v>
      </c>
      <c r="D58" s="45" t="s">
        <v>92</v>
      </c>
      <c r="E58" s="163" t="s">
        <v>231</v>
      </c>
      <c r="F58" s="161">
        <v>512</v>
      </c>
      <c r="G58" s="164"/>
      <c r="H58" s="164">
        <f t="shared" si="35"/>
        <v>0</v>
      </c>
      <c r="I58" s="173">
        <f t="shared" si="36"/>
        <v>0</v>
      </c>
      <c r="J58" s="174">
        <f t="shared" si="37"/>
        <v>0</v>
      </c>
      <c r="K58" s="172">
        <f t="shared" si="38"/>
        <v>0</v>
      </c>
    </row>
    <row r="59" spans="1:25" ht="27.75" customHeight="1">
      <c r="A59" s="236" t="s">
        <v>384</v>
      </c>
      <c r="B59" s="49" t="s">
        <v>87</v>
      </c>
      <c r="C59" s="162" t="s">
        <v>328</v>
      </c>
      <c r="D59" s="45" t="s">
        <v>88</v>
      </c>
      <c r="E59" s="163" t="s">
        <v>231</v>
      </c>
      <c r="F59" s="161">
        <f>(F48+F49)*0.5</f>
        <v>51</v>
      </c>
      <c r="G59" s="164"/>
      <c r="H59" s="164">
        <f t="shared" ref="H59:H60" si="51">F59*G59</f>
        <v>0</v>
      </c>
      <c r="I59" s="173">
        <f t="shared" si="36"/>
        <v>0</v>
      </c>
      <c r="J59" s="174">
        <f t="shared" ref="J59:J60" si="52">G59*(1+I59)</f>
        <v>0</v>
      </c>
      <c r="K59" s="172">
        <f t="shared" ref="K59:K60" si="53">ROUND(F59*J59,2)</f>
        <v>0</v>
      </c>
    </row>
    <row r="60" spans="1:25" ht="28.5" customHeight="1">
      <c r="A60" s="236" t="s">
        <v>385</v>
      </c>
      <c r="B60" s="43" t="s">
        <v>89</v>
      </c>
      <c r="C60" s="162" t="s">
        <v>328</v>
      </c>
      <c r="D60" s="45" t="s">
        <v>90</v>
      </c>
      <c r="E60" s="163" t="s">
        <v>231</v>
      </c>
      <c r="F60" s="161">
        <f>F59</f>
        <v>51</v>
      </c>
      <c r="G60" s="164"/>
      <c r="H60" s="164">
        <f t="shared" si="51"/>
        <v>0</v>
      </c>
      <c r="I60" s="173">
        <f t="shared" si="36"/>
        <v>0</v>
      </c>
      <c r="J60" s="174">
        <f t="shared" si="52"/>
        <v>0</v>
      </c>
      <c r="K60" s="172">
        <f t="shared" si="53"/>
        <v>0</v>
      </c>
    </row>
    <row r="61" spans="1:25">
      <c r="A61" s="193" t="s">
        <v>386</v>
      </c>
      <c r="B61" s="239"/>
      <c r="C61" s="239"/>
      <c r="D61" s="239" t="s">
        <v>271</v>
      </c>
      <c r="E61" s="239"/>
      <c r="F61" s="240"/>
      <c r="G61" s="241"/>
      <c r="H61" s="183">
        <f>SUBTOTAL(9,H62:H62)</f>
        <v>0</v>
      </c>
      <c r="I61" s="242"/>
      <c r="J61" s="241"/>
      <c r="K61" s="183">
        <f>SUBTOTAL(9,K62:K62)</f>
        <v>0</v>
      </c>
    </row>
    <row r="62" spans="1:25" ht="27.75" customHeight="1">
      <c r="A62" s="162" t="s">
        <v>387</v>
      </c>
      <c r="B62" s="43" t="s">
        <v>95</v>
      </c>
      <c r="C62" s="162" t="s">
        <v>328</v>
      </c>
      <c r="D62" s="45" t="s">
        <v>96</v>
      </c>
      <c r="E62" s="163" t="s">
        <v>232</v>
      </c>
      <c r="F62" s="161">
        <v>76</v>
      </c>
      <c r="G62" s="164"/>
      <c r="H62" s="164">
        <f>F62*G62</f>
        <v>0</v>
      </c>
      <c r="I62" s="173">
        <f t="shared" si="36"/>
        <v>0</v>
      </c>
      <c r="J62" s="174">
        <f>G62*(1+I62)</f>
        <v>0</v>
      </c>
      <c r="K62" s="172">
        <f>ROUND(F62*J62,2)</f>
        <v>0</v>
      </c>
    </row>
    <row r="63" spans="1:25" ht="12.75" customHeight="1">
      <c r="A63" s="197"/>
      <c r="B63" s="119"/>
      <c r="C63" s="119"/>
      <c r="D63" s="165"/>
      <c r="E63" s="166"/>
      <c r="F63" s="167"/>
      <c r="G63" s="168"/>
      <c r="H63" s="168"/>
      <c r="I63" s="169"/>
      <c r="J63" s="170"/>
      <c r="K63" s="171"/>
    </row>
    <row r="64" spans="1:25" s="101" customFormat="1" ht="15.75" customHeight="1">
      <c r="A64" s="192" t="s">
        <v>47</v>
      </c>
      <c r="B64" s="238" t="s">
        <v>222</v>
      </c>
      <c r="C64" s="120"/>
      <c r="D64" s="178"/>
      <c r="E64" s="178"/>
      <c r="F64" s="179"/>
      <c r="G64" s="180"/>
      <c r="H64" s="182">
        <f>SUBTOTAL(9,H65:H88)</f>
        <v>0</v>
      </c>
      <c r="I64" s="181"/>
      <c r="J64" s="180"/>
      <c r="K64" s="182">
        <f>SUBTOTAL(9,K65:K88)</f>
        <v>0</v>
      </c>
      <c r="L64" s="138"/>
      <c r="M64" s="138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</row>
    <row r="65" spans="1:25">
      <c r="A65" s="193" t="s">
        <v>388</v>
      </c>
      <c r="B65" s="239"/>
      <c r="C65" s="239"/>
      <c r="D65" s="239" t="s">
        <v>230</v>
      </c>
      <c r="E65" s="239"/>
      <c r="F65" s="240"/>
      <c r="G65" s="241"/>
      <c r="H65" s="183">
        <f>SUBTOTAL(9,H66:H73)</f>
        <v>0</v>
      </c>
      <c r="I65" s="242"/>
      <c r="J65" s="241"/>
      <c r="K65" s="183">
        <f>SUBTOTAL(9,K66:K73)</f>
        <v>0</v>
      </c>
      <c r="M65" s="136"/>
      <c r="Y65" s="137"/>
    </row>
    <row r="66" spans="1:25" ht="27.75" customHeight="1">
      <c r="A66" s="236" t="s">
        <v>389</v>
      </c>
      <c r="B66" s="125" t="s">
        <v>176</v>
      </c>
      <c r="C66" s="236" t="s">
        <v>328</v>
      </c>
      <c r="D66" s="237" t="s">
        <v>56</v>
      </c>
      <c r="E66" s="281" t="s">
        <v>1</v>
      </c>
      <c r="F66" s="161">
        <v>11</v>
      </c>
      <c r="G66" s="164"/>
      <c r="H66" s="172">
        <f t="shared" ref="H66:H73" si="54">F66*G66</f>
        <v>0</v>
      </c>
      <c r="I66" s="173">
        <f t="shared" ref="I66:I73" si="55">$K$6</f>
        <v>0</v>
      </c>
      <c r="J66" s="276">
        <f t="shared" ref="J66:J73" si="56">G66*(1+I66)</f>
        <v>0</v>
      </c>
      <c r="K66" s="172">
        <f t="shared" ref="K66:K73" si="57">ROUND(F66*J66,2)</f>
        <v>0</v>
      </c>
    </row>
    <row r="67" spans="1:25" ht="27.75" customHeight="1">
      <c r="A67" s="236" t="s">
        <v>390</v>
      </c>
      <c r="B67" s="125" t="s">
        <v>177</v>
      </c>
      <c r="C67" s="236" t="s">
        <v>328</v>
      </c>
      <c r="D67" s="237" t="s">
        <v>57</v>
      </c>
      <c r="E67" s="281" t="s">
        <v>1</v>
      </c>
      <c r="F67" s="161">
        <v>18</v>
      </c>
      <c r="G67" s="164"/>
      <c r="H67" s="172">
        <f t="shared" si="54"/>
        <v>0</v>
      </c>
      <c r="I67" s="173">
        <f t="shared" si="55"/>
        <v>0</v>
      </c>
      <c r="J67" s="276">
        <f t="shared" si="56"/>
        <v>0</v>
      </c>
      <c r="K67" s="172">
        <f t="shared" si="57"/>
        <v>0</v>
      </c>
    </row>
    <row r="68" spans="1:25" ht="27.75" customHeight="1">
      <c r="A68" s="236" t="s">
        <v>391</v>
      </c>
      <c r="B68" s="125" t="s">
        <v>178</v>
      </c>
      <c r="C68" s="236" t="s">
        <v>328</v>
      </c>
      <c r="D68" s="237" t="s">
        <v>179</v>
      </c>
      <c r="E68" s="281" t="s">
        <v>1</v>
      </c>
      <c r="F68" s="161">
        <v>1</v>
      </c>
      <c r="G68" s="164"/>
      <c r="H68" s="172">
        <f t="shared" si="54"/>
        <v>0</v>
      </c>
      <c r="I68" s="173">
        <f t="shared" si="55"/>
        <v>0</v>
      </c>
      <c r="J68" s="276">
        <f t="shared" si="56"/>
        <v>0</v>
      </c>
      <c r="K68" s="172">
        <f t="shared" si="57"/>
        <v>0</v>
      </c>
    </row>
    <row r="69" spans="1:25" ht="27.75" customHeight="1">
      <c r="A69" s="236" t="s">
        <v>392</v>
      </c>
      <c r="B69" s="125" t="s">
        <v>180</v>
      </c>
      <c r="C69" s="236" t="s">
        <v>328</v>
      </c>
      <c r="D69" s="237" t="s">
        <v>55</v>
      </c>
      <c r="E69" s="281" t="s">
        <v>1</v>
      </c>
      <c r="F69" s="161">
        <v>330</v>
      </c>
      <c r="G69" s="164"/>
      <c r="H69" s="172">
        <f t="shared" si="54"/>
        <v>0</v>
      </c>
      <c r="I69" s="173">
        <f t="shared" si="55"/>
        <v>0</v>
      </c>
      <c r="J69" s="276">
        <f t="shared" si="56"/>
        <v>0</v>
      </c>
      <c r="K69" s="172">
        <f t="shared" si="57"/>
        <v>0</v>
      </c>
    </row>
    <row r="70" spans="1:25" ht="27.75" customHeight="1">
      <c r="A70" s="236" t="s">
        <v>393</v>
      </c>
      <c r="B70" s="125" t="s">
        <v>181</v>
      </c>
      <c r="C70" s="236" t="s">
        <v>328</v>
      </c>
      <c r="D70" s="237" t="s">
        <v>182</v>
      </c>
      <c r="E70" s="281" t="s">
        <v>1</v>
      </c>
      <c r="F70" s="161">
        <v>18</v>
      </c>
      <c r="G70" s="164"/>
      <c r="H70" s="172">
        <f t="shared" ref="H70:H71" si="58">F70*G70</f>
        <v>0</v>
      </c>
      <c r="I70" s="173">
        <f t="shared" si="55"/>
        <v>0</v>
      </c>
      <c r="J70" s="276">
        <f t="shared" ref="J70:J71" si="59">G70*(1+I70)</f>
        <v>0</v>
      </c>
      <c r="K70" s="172">
        <f t="shared" ref="K70:K71" si="60">ROUND(F70*J70,2)</f>
        <v>0</v>
      </c>
    </row>
    <row r="71" spans="1:25" ht="27.75" customHeight="1">
      <c r="A71" s="236" t="s">
        <v>394</v>
      </c>
      <c r="B71" s="125" t="s">
        <v>183</v>
      </c>
      <c r="C71" s="236" t="s">
        <v>328</v>
      </c>
      <c r="D71" s="237" t="s">
        <v>184</v>
      </c>
      <c r="E71" s="281" t="s">
        <v>1</v>
      </c>
      <c r="F71" s="161">
        <v>6</v>
      </c>
      <c r="G71" s="164"/>
      <c r="H71" s="172">
        <f t="shared" si="58"/>
        <v>0</v>
      </c>
      <c r="I71" s="173">
        <f t="shared" si="55"/>
        <v>0</v>
      </c>
      <c r="J71" s="276">
        <f t="shared" si="59"/>
        <v>0</v>
      </c>
      <c r="K71" s="172">
        <f t="shared" si="60"/>
        <v>0</v>
      </c>
    </row>
    <row r="72" spans="1:25" ht="27.75" customHeight="1">
      <c r="A72" s="236" t="s">
        <v>395</v>
      </c>
      <c r="B72" s="125" t="s">
        <v>118</v>
      </c>
      <c r="C72" s="236" t="s">
        <v>328</v>
      </c>
      <c r="D72" s="237" t="s">
        <v>119</v>
      </c>
      <c r="E72" s="281" t="s">
        <v>232</v>
      </c>
      <c r="F72" s="161">
        <v>2187</v>
      </c>
      <c r="G72" s="164"/>
      <c r="H72" s="172">
        <f t="shared" si="54"/>
        <v>0</v>
      </c>
      <c r="I72" s="173">
        <f t="shared" si="55"/>
        <v>0</v>
      </c>
      <c r="J72" s="276">
        <f t="shared" si="56"/>
        <v>0</v>
      </c>
      <c r="K72" s="172">
        <f t="shared" si="57"/>
        <v>0</v>
      </c>
    </row>
    <row r="73" spans="1:25" ht="27.75" customHeight="1">
      <c r="A73" s="236" t="s">
        <v>396</v>
      </c>
      <c r="B73" s="125" t="s">
        <v>120</v>
      </c>
      <c r="C73" s="236" t="s">
        <v>328</v>
      </c>
      <c r="D73" s="237" t="s">
        <v>121</v>
      </c>
      <c r="E73" s="281" t="s">
        <v>232</v>
      </c>
      <c r="F73" s="161">
        <v>381</v>
      </c>
      <c r="G73" s="164"/>
      <c r="H73" s="172">
        <f t="shared" si="54"/>
        <v>0</v>
      </c>
      <c r="I73" s="173">
        <f t="shared" si="55"/>
        <v>0</v>
      </c>
      <c r="J73" s="276">
        <f t="shared" si="56"/>
        <v>0</v>
      </c>
      <c r="K73" s="172">
        <f t="shared" si="57"/>
        <v>0</v>
      </c>
    </row>
    <row r="74" spans="1:25">
      <c r="A74" s="193" t="s">
        <v>397</v>
      </c>
      <c r="B74" s="239"/>
      <c r="C74" s="239"/>
      <c r="D74" s="239" t="s">
        <v>8</v>
      </c>
      <c r="E74" s="239"/>
      <c r="F74" s="240"/>
      <c r="G74" s="241"/>
      <c r="H74" s="183">
        <f>SUBTOTAL(9,H75:H88)</f>
        <v>0</v>
      </c>
      <c r="I74" s="242"/>
      <c r="J74" s="241"/>
      <c r="K74" s="183">
        <f>SUBTOTAL(9,K75:K88)</f>
        <v>0</v>
      </c>
      <c r="M74" s="136"/>
      <c r="Y74" s="137"/>
    </row>
    <row r="75" spans="1:25" ht="27.75" customHeight="1">
      <c r="A75" s="236" t="s">
        <v>398</v>
      </c>
      <c r="B75" s="125" t="s">
        <v>111</v>
      </c>
      <c r="C75" s="236" t="s">
        <v>328</v>
      </c>
      <c r="D75" s="237" t="s">
        <v>237</v>
      </c>
      <c r="E75" s="281" t="s">
        <v>232</v>
      </c>
      <c r="F75" s="161">
        <v>2019</v>
      </c>
      <c r="G75" s="164"/>
      <c r="H75" s="172">
        <f t="shared" ref="H75:H78" si="61">F75*G75</f>
        <v>0</v>
      </c>
      <c r="I75" s="173">
        <f t="shared" ref="I75:I88" si="62">$K$6</f>
        <v>0</v>
      </c>
      <c r="J75" s="276">
        <f t="shared" ref="J75:J78" si="63">G75*(1+I75)</f>
        <v>0</v>
      </c>
      <c r="K75" s="172">
        <f t="shared" ref="K75:K78" si="64">ROUND(F75*J75,2)</f>
        <v>0</v>
      </c>
    </row>
    <row r="76" spans="1:25" ht="27.75" customHeight="1">
      <c r="A76" s="236" t="s">
        <v>399</v>
      </c>
      <c r="B76" s="125" t="s">
        <v>112</v>
      </c>
      <c r="C76" s="236" t="s">
        <v>328</v>
      </c>
      <c r="D76" s="237" t="s">
        <v>238</v>
      </c>
      <c r="E76" s="281" t="s">
        <v>232</v>
      </c>
      <c r="F76" s="161">
        <v>352</v>
      </c>
      <c r="G76" s="164"/>
      <c r="H76" s="172">
        <f t="shared" si="61"/>
        <v>0</v>
      </c>
      <c r="I76" s="173">
        <f t="shared" si="62"/>
        <v>0</v>
      </c>
      <c r="J76" s="276">
        <f t="shared" si="63"/>
        <v>0</v>
      </c>
      <c r="K76" s="172">
        <f t="shared" si="64"/>
        <v>0</v>
      </c>
    </row>
    <row r="77" spans="1:25" ht="27.75" customHeight="1">
      <c r="A77" s="236" t="s">
        <v>400</v>
      </c>
      <c r="B77" s="125" t="s">
        <v>113</v>
      </c>
      <c r="C77" s="236" t="s">
        <v>328</v>
      </c>
      <c r="D77" s="237" t="s">
        <v>239</v>
      </c>
      <c r="E77" s="281" t="s">
        <v>232</v>
      </c>
      <c r="F77" s="161">
        <v>44</v>
      </c>
      <c r="G77" s="164"/>
      <c r="H77" s="172">
        <f t="shared" si="61"/>
        <v>0</v>
      </c>
      <c r="I77" s="173">
        <f t="shared" si="62"/>
        <v>0</v>
      </c>
      <c r="J77" s="276">
        <f t="shared" si="63"/>
        <v>0</v>
      </c>
      <c r="K77" s="172">
        <f t="shared" si="64"/>
        <v>0</v>
      </c>
    </row>
    <row r="78" spans="1:25" ht="27.75" customHeight="1">
      <c r="A78" s="236" t="s">
        <v>401</v>
      </c>
      <c r="B78" s="125" t="s">
        <v>107</v>
      </c>
      <c r="C78" s="236" t="s">
        <v>328</v>
      </c>
      <c r="D78" s="237" t="s">
        <v>108</v>
      </c>
      <c r="E78" s="281" t="s">
        <v>232</v>
      </c>
      <c r="F78" s="161">
        <v>48</v>
      </c>
      <c r="G78" s="164"/>
      <c r="H78" s="172">
        <f t="shared" si="61"/>
        <v>0</v>
      </c>
      <c r="I78" s="173">
        <f t="shared" si="62"/>
        <v>0</v>
      </c>
      <c r="J78" s="276">
        <f t="shared" si="63"/>
        <v>0</v>
      </c>
      <c r="K78" s="172">
        <f t="shared" si="64"/>
        <v>0</v>
      </c>
    </row>
    <row r="79" spans="1:25" ht="27.75" customHeight="1">
      <c r="A79" s="236" t="s">
        <v>402</v>
      </c>
      <c r="B79" s="125" t="s">
        <v>109</v>
      </c>
      <c r="C79" s="236" t="s">
        <v>328</v>
      </c>
      <c r="D79" s="237" t="s">
        <v>110</v>
      </c>
      <c r="E79" s="281" t="s">
        <v>232</v>
      </c>
      <c r="F79" s="161">
        <v>32</v>
      </c>
      <c r="G79" s="164"/>
      <c r="H79" s="172">
        <f t="shared" ref="H79:H88" si="65">F79*G79</f>
        <v>0</v>
      </c>
      <c r="I79" s="173">
        <f t="shared" si="62"/>
        <v>0</v>
      </c>
      <c r="J79" s="276">
        <f t="shared" ref="J79:J88" si="66">G79*(1+I79)</f>
        <v>0</v>
      </c>
      <c r="K79" s="172">
        <f t="shared" ref="K79:K88" si="67">ROUND(F79*J79,2)</f>
        <v>0</v>
      </c>
    </row>
    <row r="80" spans="1:25" ht="27.75" customHeight="1">
      <c r="A80" s="236" t="s">
        <v>403</v>
      </c>
      <c r="B80" s="125" t="s">
        <v>128</v>
      </c>
      <c r="C80" s="236" t="s">
        <v>328</v>
      </c>
      <c r="D80" s="237" t="s">
        <v>129</v>
      </c>
      <c r="E80" s="281" t="s">
        <v>1</v>
      </c>
      <c r="F80" s="161">
        <v>300</v>
      </c>
      <c r="G80" s="164"/>
      <c r="H80" s="172">
        <f t="shared" si="65"/>
        <v>0</v>
      </c>
      <c r="I80" s="173">
        <f t="shared" si="62"/>
        <v>0</v>
      </c>
      <c r="J80" s="276">
        <f t="shared" si="66"/>
        <v>0</v>
      </c>
      <c r="K80" s="172">
        <f t="shared" si="67"/>
        <v>0</v>
      </c>
    </row>
    <row r="81" spans="1:27" ht="27.75" customHeight="1">
      <c r="A81" s="236" t="s">
        <v>404</v>
      </c>
      <c r="B81" s="125">
        <v>91939</v>
      </c>
      <c r="C81" s="236" t="s">
        <v>328</v>
      </c>
      <c r="D81" s="237" t="s">
        <v>209</v>
      </c>
      <c r="E81" s="281" t="s">
        <v>30</v>
      </c>
      <c r="F81" s="161">
        <v>16</v>
      </c>
      <c r="G81" s="164"/>
      <c r="H81" s="172">
        <f t="shared" si="65"/>
        <v>0</v>
      </c>
      <c r="I81" s="173">
        <f t="shared" si="62"/>
        <v>0</v>
      </c>
      <c r="J81" s="276">
        <f t="shared" si="66"/>
        <v>0</v>
      </c>
      <c r="K81" s="172">
        <f t="shared" si="67"/>
        <v>0</v>
      </c>
    </row>
    <row r="82" spans="1:27" ht="27.75" customHeight="1">
      <c r="A82" s="236" t="s">
        <v>405</v>
      </c>
      <c r="B82" s="125">
        <v>91940</v>
      </c>
      <c r="C82" s="236" t="s">
        <v>31</v>
      </c>
      <c r="D82" s="237" t="s">
        <v>210</v>
      </c>
      <c r="E82" s="281" t="s">
        <v>30</v>
      </c>
      <c r="F82" s="161">
        <v>16</v>
      </c>
      <c r="G82" s="164"/>
      <c r="H82" s="172">
        <f t="shared" si="65"/>
        <v>0</v>
      </c>
      <c r="I82" s="173">
        <f t="shared" si="62"/>
        <v>0</v>
      </c>
      <c r="J82" s="276">
        <f t="shared" si="66"/>
        <v>0</v>
      </c>
      <c r="K82" s="172">
        <f t="shared" si="67"/>
        <v>0</v>
      </c>
    </row>
    <row r="83" spans="1:27" ht="27.75" customHeight="1">
      <c r="A83" s="236" t="s">
        <v>406</v>
      </c>
      <c r="B83" s="125" t="s">
        <v>61</v>
      </c>
      <c r="C83" s="236" t="s">
        <v>328</v>
      </c>
      <c r="D83" s="237" t="s">
        <v>132</v>
      </c>
      <c r="E83" s="281" t="s">
        <v>234</v>
      </c>
      <c r="F83" s="161">
        <v>150</v>
      </c>
      <c r="G83" s="164"/>
      <c r="H83" s="172">
        <f t="shared" si="65"/>
        <v>0</v>
      </c>
      <c r="I83" s="173">
        <f t="shared" si="62"/>
        <v>0</v>
      </c>
      <c r="J83" s="276">
        <f t="shared" si="66"/>
        <v>0</v>
      </c>
      <c r="K83" s="172">
        <f t="shared" si="67"/>
        <v>0</v>
      </c>
    </row>
    <row r="84" spans="1:27" ht="27.75" customHeight="1">
      <c r="A84" s="236" t="s">
        <v>407</v>
      </c>
      <c r="B84" s="125" t="s">
        <v>60</v>
      </c>
      <c r="C84" s="236" t="s">
        <v>328</v>
      </c>
      <c r="D84" s="237" t="s">
        <v>133</v>
      </c>
      <c r="E84" s="281" t="s">
        <v>234</v>
      </c>
      <c r="F84" s="161">
        <v>8</v>
      </c>
      <c r="G84" s="164"/>
      <c r="H84" s="172">
        <f t="shared" si="65"/>
        <v>0</v>
      </c>
      <c r="I84" s="173">
        <f t="shared" si="62"/>
        <v>0</v>
      </c>
      <c r="J84" s="276">
        <f t="shared" si="66"/>
        <v>0</v>
      </c>
      <c r="K84" s="172">
        <f t="shared" si="67"/>
        <v>0</v>
      </c>
    </row>
    <row r="85" spans="1:27" ht="27.75" customHeight="1">
      <c r="A85" s="236" t="s">
        <v>408</v>
      </c>
      <c r="B85" s="125" t="s">
        <v>62</v>
      </c>
      <c r="C85" s="236" t="s">
        <v>328</v>
      </c>
      <c r="D85" s="237" t="s">
        <v>134</v>
      </c>
      <c r="E85" s="281" t="s">
        <v>234</v>
      </c>
      <c r="F85" s="161">
        <v>15</v>
      </c>
      <c r="G85" s="164"/>
      <c r="H85" s="172">
        <f t="shared" si="65"/>
        <v>0</v>
      </c>
      <c r="I85" s="173">
        <f t="shared" si="62"/>
        <v>0</v>
      </c>
      <c r="J85" s="276">
        <f t="shared" si="66"/>
        <v>0</v>
      </c>
      <c r="K85" s="172">
        <f t="shared" si="67"/>
        <v>0</v>
      </c>
    </row>
    <row r="86" spans="1:27" ht="27.75" customHeight="1">
      <c r="A86" s="236" t="s">
        <v>409</v>
      </c>
      <c r="B86" s="125" t="s">
        <v>116</v>
      </c>
      <c r="C86" s="236" t="s">
        <v>328</v>
      </c>
      <c r="D86" s="237" t="s">
        <v>117</v>
      </c>
      <c r="E86" s="281" t="s">
        <v>232</v>
      </c>
      <c r="F86" s="161">
        <v>60</v>
      </c>
      <c r="G86" s="164"/>
      <c r="H86" s="172">
        <f t="shared" si="65"/>
        <v>0</v>
      </c>
      <c r="I86" s="173">
        <f t="shared" si="62"/>
        <v>0</v>
      </c>
      <c r="J86" s="276">
        <f t="shared" si="66"/>
        <v>0</v>
      </c>
      <c r="K86" s="172">
        <f t="shared" si="67"/>
        <v>0</v>
      </c>
    </row>
    <row r="87" spans="1:27" ht="27.75" customHeight="1">
      <c r="A87" s="236" t="s">
        <v>410</v>
      </c>
      <c r="B87" s="125">
        <v>97886</v>
      </c>
      <c r="C87" s="236" t="s">
        <v>31</v>
      </c>
      <c r="D87" s="237" t="s">
        <v>240</v>
      </c>
      <c r="E87" s="281" t="s">
        <v>30</v>
      </c>
      <c r="F87" s="161">
        <v>8</v>
      </c>
      <c r="G87" s="164"/>
      <c r="H87" s="172">
        <f t="shared" si="65"/>
        <v>0</v>
      </c>
      <c r="I87" s="173">
        <f t="shared" si="62"/>
        <v>0</v>
      </c>
      <c r="J87" s="276">
        <f t="shared" si="66"/>
        <v>0</v>
      </c>
      <c r="K87" s="172">
        <f t="shared" si="67"/>
        <v>0</v>
      </c>
    </row>
    <row r="88" spans="1:27" ht="27.75" customHeight="1">
      <c r="A88" s="236" t="s">
        <v>411</v>
      </c>
      <c r="B88" s="125" t="s">
        <v>301</v>
      </c>
      <c r="C88" s="236" t="s">
        <v>32</v>
      </c>
      <c r="D88" s="237" t="s">
        <v>302</v>
      </c>
      <c r="E88" s="281" t="s">
        <v>29</v>
      </c>
      <c r="F88" s="161">
        <v>60</v>
      </c>
      <c r="G88" s="164"/>
      <c r="H88" s="172">
        <f t="shared" si="65"/>
        <v>0</v>
      </c>
      <c r="I88" s="173">
        <f t="shared" si="62"/>
        <v>0</v>
      </c>
      <c r="J88" s="276">
        <f t="shared" si="66"/>
        <v>0</v>
      </c>
      <c r="K88" s="172">
        <f t="shared" si="67"/>
        <v>0</v>
      </c>
    </row>
    <row r="89" spans="1:27" ht="8.25" customHeight="1">
      <c r="A89" s="268"/>
      <c r="B89" s="218"/>
      <c r="C89" s="119"/>
      <c r="D89" s="229"/>
      <c r="E89" s="166"/>
      <c r="F89" s="219"/>
      <c r="G89" s="168"/>
      <c r="H89" s="220"/>
      <c r="I89" s="221"/>
      <c r="J89" s="222"/>
      <c r="K89" s="223"/>
    </row>
    <row r="90" spans="1:27" s="101" customFormat="1" ht="15.75" customHeight="1">
      <c r="A90" s="192" t="s">
        <v>48</v>
      </c>
      <c r="B90" s="238" t="s">
        <v>223</v>
      </c>
      <c r="C90" s="120"/>
      <c r="D90" s="178"/>
      <c r="E90" s="178"/>
      <c r="F90" s="179"/>
      <c r="G90" s="180"/>
      <c r="H90" s="182">
        <f>SUBTOTAL(9,H91:H121)</f>
        <v>0</v>
      </c>
      <c r="I90" s="181"/>
      <c r="J90" s="180"/>
      <c r="K90" s="182">
        <f>SUBTOTAL(9,K91:K121)</f>
        <v>0</v>
      </c>
      <c r="L90" s="138"/>
      <c r="M90" s="138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</row>
    <row r="91" spans="1:27">
      <c r="A91" s="193" t="s">
        <v>412</v>
      </c>
      <c r="B91" s="239"/>
      <c r="C91" s="239"/>
      <c r="D91" s="239" t="s">
        <v>259</v>
      </c>
      <c r="E91" s="239"/>
      <c r="F91" s="240"/>
      <c r="G91" s="241"/>
      <c r="H91" s="183">
        <f>SUBTOTAL(9,H92:H95)</f>
        <v>0</v>
      </c>
      <c r="I91" s="242"/>
      <c r="J91" s="241"/>
      <c r="K91" s="183">
        <f>SUBTOTAL(9,K92:K95)</f>
        <v>0</v>
      </c>
      <c r="M91" s="136"/>
      <c r="Y91" s="137"/>
    </row>
    <row r="92" spans="1:27" s="106" customFormat="1" ht="24" customHeight="1">
      <c r="A92" s="266" t="s">
        <v>413</v>
      </c>
      <c r="B92" s="43" t="s">
        <v>340</v>
      </c>
      <c r="C92" s="235" t="s">
        <v>32</v>
      </c>
      <c r="D92" s="45" t="s">
        <v>263</v>
      </c>
      <c r="E92" s="163" t="s">
        <v>30</v>
      </c>
      <c r="F92" s="310">
        <v>1</v>
      </c>
      <c r="G92" s="164"/>
      <c r="H92" s="164">
        <f t="shared" ref="H92" si="68">F92*G92</f>
        <v>0</v>
      </c>
      <c r="I92" s="173">
        <f t="shared" ref="I92:I95" si="69">$K$6</f>
        <v>0</v>
      </c>
      <c r="J92" s="174">
        <f t="shared" ref="J92" si="70">G92*(1+I92)</f>
        <v>0</v>
      </c>
      <c r="K92" s="172">
        <f t="shared" ref="K92" si="71">ROUND(F92*J92,2)</f>
        <v>0</v>
      </c>
      <c r="L92" s="138"/>
      <c r="M92" s="138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</row>
    <row r="93" spans="1:27" s="106" customFormat="1" ht="24" customHeight="1">
      <c r="A93" s="266" t="s">
        <v>414</v>
      </c>
      <c r="B93" s="43" t="s">
        <v>260</v>
      </c>
      <c r="C93" s="235" t="s">
        <v>32</v>
      </c>
      <c r="D93" s="45" t="s">
        <v>264</v>
      </c>
      <c r="E93" s="163" t="s">
        <v>30</v>
      </c>
      <c r="F93" s="310">
        <v>4</v>
      </c>
      <c r="G93" s="164"/>
      <c r="H93" s="164">
        <f t="shared" ref="H93:H95" si="72">F93*G93</f>
        <v>0</v>
      </c>
      <c r="I93" s="173">
        <f t="shared" si="69"/>
        <v>0</v>
      </c>
      <c r="J93" s="174">
        <f t="shared" ref="J93:J95" si="73">G93*(1+I93)</f>
        <v>0</v>
      </c>
      <c r="K93" s="172">
        <f t="shared" ref="K93:K95" si="74">ROUND(F93*J93,2)</f>
        <v>0</v>
      </c>
      <c r="L93" s="138"/>
      <c r="M93" s="138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</row>
    <row r="94" spans="1:27" ht="19.5" customHeight="1">
      <c r="A94" s="285" t="s">
        <v>415</v>
      </c>
      <c r="B94" s="185" t="s">
        <v>103</v>
      </c>
      <c r="C94" s="160" t="s">
        <v>328</v>
      </c>
      <c r="D94" s="45" t="s">
        <v>104</v>
      </c>
      <c r="E94" s="163" t="s">
        <v>30</v>
      </c>
      <c r="F94" s="310">
        <v>1</v>
      </c>
      <c r="G94" s="164"/>
      <c r="H94" s="164">
        <f t="shared" si="72"/>
        <v>0</v>
      </c>
      <c r="I94" s="286">
        <f t="shared" si="69"/>
        <v>0</v>
      </c>
      <c r="J94" s="174">
        <f t="shared" ref="J94" si="75">ROUND(G94*(1+I94),2)</f>
        <v>0</v>
      </c>
      <c r="K94" s="284">
        <f t="shared" si="74"/>
        <v>0</v>
      </c>
      <c r="M94" s="136"/>
      <c r="N94" s="136"/>
      <c r="O94" s="136"/>
      <c r="Y94" s="137"/>
      <c r="Z94" s="137"/>
      <c r="AA94" s="137"/>
    </row>
    <row r="95" spans="1:27" s="106" customFormat="1" ht="24" customHeight="1">
      <c r="A95" s="266" t="s">
        <v>416</v>
      </c>
      <c r="B95" s="43" t="s">
        <v>105</v>
      </c>
      <c r="C95" s="235" t="s">
        <v>328</v>
      </c>
      <c r="D95" s="45" t="s">
        <v>106</v>
      </c>
      <c r="E95" s="163" t="s">
        <v>1</v>
      </c>
      <c r="F95" s="310">
        <v>23</v>
      </c>
      <c r="G95" s="164"/>
      <c r="H95" s="164">
        <f t="shared" si="72"/>
        <v>0</v>
      </c>
      <c r="I95" s="173">
        <f t="shared" si="69"/>
        <v>0</v>
      </c>
      <c r="J95" s="174">
        <f t="shared" si="73"/>
        <v>0</v>
      </c>
      <c r="K95" s="172">
        <f t="shared" si="74"/>
        <v>0</v>
      </c>
      <c r="L95" s="138"/>
      <c r="M95" s="138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</row>
    <row r="96" spans="1:27" s="103" customFormat="1" ht="7.5" customHeight="1">
      <c r="A96" s="269"/>
      <c r="B96" s="232"/>
      <c r="C96" s="243"/>
      <c r="D96" s="244"/>
      <c r="E96" s="245"/>
      <c r="F96" s="219"/>
      <c r="G96" s="168"/>
      <c r="H96" s="168"/>
      <c r="I96" s="175"/>
      <c r="J96" s="246"/>
      <c r="K96" s="247"/>
      <c r="L96" s="138"/>
      <c r="M96" s="138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</row>
    <row r="97" spans="1:27">
      <c r="A97" s="193" t="s">
        <v>417</v>
      </c>
      <c r="B97" s="239"/>
      <c r="C97" s="239"/>
      <c r="D97" s="239" t="s">
        <v>261</v>
      </c>
      <c r="E97" s="239"/>
      <c r="F97" s="240"/>
      <c r="G97" s="241"/>
      <c r="H97" s="183">
        <f>SUBTOTAL(9,H98:H99)</f>
        <v>0</v>
      </c>
      <c r="I97" s="242"/>
      <c r="J97" s="241"/>
      <c r="K97" s="183">
        <f>SUBTOTAL(9,K98:K99)</f>
        <v>0</v>
      </c>
      <c r="M97" s="136"/>
      <c r="Y97" s="137"/>
    </row>
    <row r="98" spans="1:27" s="106" customFormat="1" ht="24" customHeight="1">
      <c r="A98" s="266" t="s">
        <v>418</v>
      </c>
      <c r="B98" s="43">
        <v>97599</v>
      </c>
      <c r="C98" s="235" t="s">
        <v>31</v>
      </c>
      <c r="D98" s="45" t="s">
        <v>211</v>
      </c>
      <c r="E98" s="163" t="s">
        <v>30</v>
      </c>
      <c r="F98" s="310">
        <v>111</v>
      </c>
      <c r="G98" s="164"/>
      <c r="H98" s="164">
        <f t="shared" ref="H98" si="76">F98*G98</f>
        <v>0</v>
      </c>
      <c r="I98" s="173">
        <f t="shared" ref="I98:I99" si="77">$K$6</f>
        <v>0</v>
      </c>
      <c r="J98" s="174">
        <f t="shared" ref="J98" si="78">G98*(1+I98)</f>
        <v>0</v>
      </c>
      <c r="K98" s="172">
        <f t="shared" ref="K98" si="79">ROUND(F98*J98,2)</f>
        <v>0</v>
      </c>
      <c r="L98" s="138"/>
      <c r="M98" s="138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</row>
    <row r="99" spans="1:27" s="106" customFormat="1" ht="24" customHeight="1">
      <c r="A99" s="266" t="s">
        <v>419</v>
      </c>
      <c r="B99" s="185" t="s">
        <v>241</v>
      </c>
      <c r="C99" s="235" t="s">
        <v>32</v>
      </c>
      <c r="D99" s="45" t="s">
        <v>262</v>
      </c>
      <c r="E99" s="163" t="s">
        <v>30</v>
      </c>
      <c r="F99" s="310">
        <v>44</v>
      </c>
      <c r="G99" s="164"/>
      <c r="H99" s="164">
        <f t="shared" ref="H99" si="80">F99*G99</f>
        <v>0</v>
      </c>
      <c r="I99" s="173">
        <f t="shared" si="77"/>
        <v>0</v>
      </c>
      <c r="J99" s="174">
        <f t="shared" ref="J99" si="81">G99*(1+I99)</f>
        <v>0</v>
      </c>
      <c r="K99" s="172">
        <f t="shared" ref="K99" si="82">ROUND(F99*J99,2)</f>
        <v>0</v>
      </c>
      <c r="L99" s="138"/>
      <c r="M99" s="138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</row>
    <row r="100" spans="1:27" s="103" customFormat="1" ht="8.25" customHeight="1">
      <c r="A100" s="269"/>
      <c r="B100" s="232"/>
      <c r="C100" s="243"/>
      <c r="D100" s="244"/>
      <c r="E100" s="245"/>
      <c r="F100" s="219"/>
      <c r="G100" s="168"/>
      <c r="H100" s="168"/>
      <c r="I100" s="175"/>
      <c r="J100" s="246"/>
      <c r="K100" s="247"/>
      <c r="L100" s="138"/>
      <c r="M100" s="138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</row>
    <row r="101" spans="1:27">
      <c r="A101" s="193" t="s">
        <v>420</v>
      </c>
      <c r="B101" s="239"/>
      <c r="C101" s="239"/>
      <c r="D101" s="239" t="s">
        <v>8</v>
      </c>
      <c r="E101" s="239"/>
      <c r="F101" s="240"/>
      <c r="G101" s="241"/>
      <c r="H101" s="183">
        <f>SUBTOTAL(9,H102:H111)</f>
        <v>0</v>
      </c>
      <c r="I101" s="242"/>
      <c r="J101" s="241"/>
      <c r="K101" s="183">
        <f>SUBTOTAL(9,K102:K111)</f>
        <v>0</v>
      </c>
      <c r="M101" s="136"/>
      <c r="Y101" s="137"/>
    </row>
    <row r="102" spans="1:27" ht="28.5" customHeight="1">
      <c r="A102" s="267" t="s">
        <v>421</v>
      </c>
      <c r="B102" s="43" t="s">
        <v>124</v>
      </c>
      <c r="C102" s="235" t="s">
        <v>328</v>
      </c>
      <c r="D102" s="45" t="s">
        <v>125</v>
      </c>
      <c r="E102" s="163" t="s">
        <v>232</v>
      </c>
      <c r="F102" s="310">
        <v>2952</v>
      </c>
      <c r="G102" s="164"/>
      <c r="H102" s="164">
        <f t="shared" ref="H102" si="83">F102*G102</f>
        <v>0</v>
      </c>
      <c r="I102" s="173">
        <f t="shared" ref="I102:I111" si="84">$K$6</f>
        <v>0</v>
      </c>
      <c r="J102" s="174">
        <f t="shared" ref="J102" si="85">G102*(1+I102)</f>
        <v>0</v>
      </c>
      <c r="K102" s="172">
        <f t="shared" ref="K102" si="86">ROUND(F102*J102,2)</f>
        <v>0</v>
      </c>
      <c r="M102" s="136"/>
      <c r="Y102" s="137"/>
    </row>
    <row r="103" spans="1:27" ht="25.5">
      <c r="A103" s="267" t="s">
        <v>422</v>
      </c>
      <c r="B103" s="43" t="s">
        <v>126</v>
      </c>
      <c r="C103" s="235" t="s">
        <v>328</v>
      </c>
      <c r="D103" s="45" t="s">
        <v>127</v>
      </c>
      <c r="E103" s="163" t="s">
        <v>232</v>
      </c>
      <c r="F103" s="310">
        <v>102</v>
      </c>
      <c r="G103" s="164"/>
      <c r="H103" s="164">
        <f t="shared" ref="H103:H111" si="87">F103*G103</f>
        <v>0</v>
      </c>
      <c r="I103" s="173">
        <f t="shared" si="84"/>
        <v>0</v>
      </c>
      <c r="J103" s="174">
        <f t="shared" ref="J103:J111" si="88">G103*(1+I103)</f>
        <v>0</v>
      </c>
      <c r="K103" s="172">
        <f t="shared" ref="K103:K111" si="89">ROUND(F103*J103,2)</f>
        <v>0</v>
      </c>
      <c r="M103" s="136"/>
      <c r="Y103" s="137"/>
    </row>
    <row r="104" spans="1:27" ht="25.5">
      <c r="A104" s="267" t="s">
        <v>423</v>
      </c>
      <c r="B104" s="43" t="s">
        <v>122</v>
      </c>
      <c r="C104" s="235" t="s">
        <v>328</v>
      </c>
      <c r="D104" s="45" t="s">
        <v>123</v>
      </c>
      <c r="E104" s="163" t="s">
        <v>232</v>
      </c>
      <c r="F104" s="310">
        <v>186</v>
      </c>
      <c r="G104" s="164"/>
      <c r="H104" s="164">
        <f t="shared" si="87"/>
        <v>0</v>
      </c>
      <c r="I104" s="173">
        <f t="shared" si="84"/>
        <v>0</v>
      </c>
      <c r="J104" s="174">
        <f t="shared" si="88"/>
        <v>0</v>
      </c>
      <c r="K104" s="172">
        <f t="shared" si="89"/>
        <v>0</v>
      </c>
      <c r="M104" s="136"/>
      <c r="Y104" s="137"/>
    </row>
    <row r="105" spans="1:27" ht="25.5">
      <c r="A105" s="267" t="s">
        <v>424</v>
      </c>
      <c r="B105" s="43" t="s">
        <v>111</v>
      </c>
      <c r="C105" s="235" t="s">
        <v>328</v>
      </c>
      <c r="D105" s="45" t="s">
        <v>237</v>
      </c>
      <c r="E105" s="163" t="s">
        <v>232</v>
      </c>
      <c r="F105" s="310">
        <v>984</v>
      </c>
      <c r="G105" s="164"/>
      <c r="H105" s="164">
        <f t="shared" si="87"/>
        <v>0</v>
      </c>
      <c r="I105" s="173">
        <f t="shared" si="84"/>
        <v>0</v>
      </c>
      <c r="J105" s="174">
        <f t="shared" si="88"/>
        <v>0</v>
      </c>
      <c r="K105" s="172">
        <f t="shared" si="89"/>
        <v>0</v>
      </c>
      <c r="M105" s="136"/>
      <c r="Y105" s="137"/>
    </row>
    <row r="106" spans="1:27" ht="20.25" customHeight="1">
      <c r="A106" s="267" t="s">
        <v>425</v>
      </c>
      <c r="B106" s="43" t="s">
        <v>113</v>
      </c>
      <c r="C106" s="235" t="s">
        <v>328</v>
      </c>
      <c r="D106" s="45" t="s">
        <v>239</v>
      </c>
      <c r="E106" s="163" t="s">
        <v>232</v>
      </c>
      <c r="F106" s="310">
        <v>72</v>
      </c>
      <c r="G106" s="164"/>
      <c r="H106" s="164">
        <f t="shared" si="87"/>
        <v>0</v>
      </c>
      <c r="I106" s="173">
        <f t="shared" si="84"/>
        <v>0</v>
      </c>
      <c r="J106" s="174">
        <f t="shared" si="88"/>
        <v>0</v>
      </c>
      <c r="K106" s="172">
        <f t="shared" si="89"/>
        <v>0</v>
      </c>
      <c r="M106" s="136"/>
      <c r="Y106" s="137"/>
    </row>
    <row r="107" spans="1:27" ht="29.25" customHeight="1">
      <c r="A107" s="267" t="s">
        <v>426</v>
      </c>
      <c r="B107" s="43" t="s">
        <v>114</v>
      </c>
      <c r="C107" s="235" t="s">
        <v>328</v>
      </c>
      <c r="D107" s="45" t="s">
        <v>115</v>
      </c>
      <c r="E107" s="163" t="s">
        <v>232</v>
      </c>
      <c r="F107" s="310">
        <v>11</v>
      </c>
      <c r="G107" s="164"/>
      <c r="H107" s="164">
        <f t="shared" si="87"/>
        <v>0</v>
      </c>
      <c r="I107" s="173">
        <f t="shared" si="84"/>
        <v>0</v>
      </c>
      <c r="J107" s="174">
        <f t="shared" si="88"/>
        <v>0</v>
      </c>
      <c r="K107" s="172">
        <f t="shared" si="89"/>
        <v>0</v>
      </c>
      <c r="M107" s="136"/>
      <c r="Y107" s="137"/>
    </row>
    <row r="108" spans="1:27" ht="18.75" customHeight="1">
      <c r="A108" s="267" t="s">
        <v>427</v>
      </c>
      <c r="B108" s="43" t="s">
        <v>59</v>
      </c>
      <c r="C108" s="235" t="s">
        <v>328</v>
      </c>
      <c r="D108" s="45" t="s">
        <v>58</v>
      </c>
      <c r="E108" s="163" t="s">
        <v>1</v>
      </c>
      <c r="F108" s="310">
        <v>6</v>
      </c>
      <c r="G108" s="164"/>
      <c r="H108" s="164">
        <f t="shared" si="87"/>
        <v>0</v>
      </c>
      <c r="I108" s="173">
        <f t="shared" si="84"/>
        <v>0</v>
      </c>
      <c r="J108" s="174">
        <f t="shared" si="88"/>
        <v>0</v>
      </c>
      <c r="K108" s="172">
        <f t="shared" si="89"/>
        <v>0</v>
      </c>
      <c r="M108" s="136"/>
      <c r="Y108" s="137"/>
    </row>
    <row r="109" spans="1:27" ht="30" customHeight="1">
      <c r="A109" s="267" t="s">
        <v>428</v>
      </c>
      <c r="B109" s="43" t="s">
        <v>61</v>
      </c>
      <c r="C109" s="235" t="s">
        <v>328</v>
      </c>
      <c r="D109" s="45" t="s">
        <v>132</v>
      </c>
      <c r="E109" s="163" t="s">
        <v>234</v>
      </c>
      <c r="F109" s="310">
        <v>265</v>
      </c>
      <c r="G109" s="164"/>
      <c r="H109" s="164">
        <f t="shared" si="87"/>
        <v>0</v>
      </c>
      <c r="I109" s="173">
        <f t="shared" si="84"/>
        <v>0</v>
      </c>
      <c r="J109" s="174">
        <f t="shared" si="88"/>
        <v>0</v>
      </c>
      <c r="K109" s="172">
        <f t="shared" si="89"/>
        <v>0</v>
      </c>
      <c r="M109" s="136"/>
      <c r="Y109" s="137"/>
    </row>
    <row r="110" spans="1:27" ht="30" customHeight="1">
      <c r="A110" s="267" t="s">
        <v>429</v>
      </c>
      <c r="B110" s="43" t="s">
        <v>62</v>
      </c>
      <c r="C110" s="235" t="s">
        <v>328</v>
      </c>
      <c r="D110" s="45" t="s">
        <v>134</v>
      </c>
      <c r="E110" s="163" t="s">
        <v>234</v>
      </c>
      <c r="F110" s="310">
        <v>2</v>
      </c>
      <c r="G110" s="164"/>
      <c r="H110" s="164">
        <f t="shared" si="87"/>
        <v>0</v>
      </c>
      <c r="I110" s="173">
        <f t="shared" si="84"/>
        <v>0</v>
      </c>
      <c r="J110" s="174">
        <f t="shared" si="88"/>
        <v>0</v>
      </c>
      <c r="K110" s="172">
        <f t="shared" si="89"/>
        <v>0</v>
      </c>
      <c r="M110" s="136"/>
      <c r="Y110" s="137"/>
    </row>
    <row r="111" spans="1:27" ht="17.25" customHeight="1">
      <c r="A111" s="267" t="s">
        <v>430</v>
      </c>
      <c r="B111" s="43" t="s">
        <v>130</v>
      </c>
      <c r="C111" s="235" t="s">
        <v>328</v>
      </c>
      <c r="D111" s="45" t="s">
        <v>131</v>
      </c>
      <c r="E111" s="163" t="s">
        <v>234</v>
      </c>
      <c r="F111" s="310">
        <v>134</v>
      </c>
      <c r="G111" s="164"/>
      <c r="H111" s="164">
        <f t="shared" si="87"/>
        <v>0</v>
      </c>
      <c r="I111" s="173">
        <f t="shared" si="84"/>
        <v>0</v>
      </c>
      <c r="J111" s="174">
        <f t="shared" si="88"/>
        <v>0</v>
      </c>
      <c r="K111" s="172">
        <f t="shared" si="89"/>
        <v>0</v>
      </c>
      <c r="M111" s="136"/>
      <c r="Y111" s="137"/>
    </row>
    <row r="112" spans="1:27">
      <c r="A112" s="193" t="s">
        <v>431</v>
      </c>
      <c r="B112" s="239"/>
      <c r="C112" s="239"/>
      <c r="D112" s="239" t="s">
        <v>300</v>
      </c>
      <c r="E112" s="239"/>
      <c r="F112" s="240"/>
      <c r="G112" s="241"/>
      <c r="H112" s="183">
        <f>SUBTOTAL(9,H113:H121)</f>
        <v>0</v>
      </c>
      <c r="I112" s="242"/>
      <c r="J112" s="241"/>
      <c r="K112" s="183">
        <f>SUBTOTAL(9,K113:K121)</f>
        <v>0</v>
      </c>
      <c r="M112" s="136"/>
      <c r="N112" s="136"/>
      <c r="O112" s="136"/>
      <c r="Y112" s="137"/>
      <c r="Z112" s="137"/>
      <c r="AA112" s="137"/>
    </row>
    <row r="113" spans="1:27" ht="28.5" customHeight="1">
      <c r="A113" s="283" t="s">
        <v>432</v>
      </c>
      <c r="B113" s="49" t="s">
        <v>63</v>
      </c>
      <c r="C113" s="160" t="s">
        <v>328</v>
      </c>
      <c r="D113" s="45" t="s">
        <v>141</v>
      </c>
      <c r="E113" s="163" t="s">
        <v>232</v>
      </c>
      <c r="F113" s="310">
        <v>985</v>
      </c>
      <c r="G113" s="164"/>
      <c r="H113" s="172">
        <f t="shared" ref="H113:H121" si="90">F113*G113</f>
        <v>0</v>
      </c>
      <c r="I113" s="173">
        <f t="shared" ref="I113:I121" si="91">$K$6</f>
        <v>0</v>
      </c>
      <c r="J113" s="174">
        <f t="shared" ref="J113:J121" si="92">ROUND(G113*(1+I113),2)</f>
        <v>0</v>
      </c>
      <c r="K113" s="284">
        <f t="shared" ref="K113:K121" si="93">ROUND(F113*J113,2)</f>
        <v>0</v>
      </c>
      <c r="M113" s="136"/>
      <c r="N113" s="136"/>
      <c r="O113" s="136"/>
      <c r="Y113" s="137"/>
      <c r="Z113" s="137"/>
      <c r="AA113" s="137"/>
    </row>
    <row r="114" spans="1:27" ht="25.5">
      <c r="A114" s="283" t="s">
        <v>433</v>
      </c>
      <c r="B114" s="49">
        <v>96973</v>
      </c>
      <c r="C114" s="160" t="s">
        <v>31</v>
      </c>
      <c r="D114" s="45" t="s">
        <v>212</v>
      </c>
      <c r="E114" s="163" t="s">
        <v>29</v>
      </c>
      <c r="F114" s="310">
        <v>108</v>
      </c>
      <c r="G114" s="164"/>
      <c r="H114" s="172">
        <f t="shared" si="90"/>
        <v>0</v>
      </c>
      <c r="I114" s="173">
        <f t="shared" si="91"/>
        <v>0</v>
      </c>
      <c r="J114" s="174">
        <f t="shared" si="92"/>
        <v>0</v>
      </c>
      <c r="K114" s="284">
        <f t="shared" si="93"/>
        <v>0</v>
      </c>
      <c r="M114" s="136"/>
      <c r="N114" s="136"/>
      <c r="O114" s="136"/>
      <c r="Y114" s="137"/>
      <c r="Z114" s="137"/>
      <c r="AA114" s="137"/>
    </row>
    <row r="115" spans="1:27">
      <c r="A115" s="283" t="s">
        <v>434</v>
      </c>
      <c r="B115" s="49" t="s">
        <v>109</v>
      </c>
      <c r="C115" s="160" t="s">
        <v>328</v>
      </c>
      <c r="D115" s="45" t="s">
        <v>110</v>
      </c>
      <c r="E115" s="163" t="s">
        <v>232</v>
      </c>
      <c r="F115" s="310">
        <v>54</v>
      </c>
      <c r="G115" s="164"/>
      <c r="H115" s="172">
        <f t="shared" si="90"/>
        <v>0</v>
      </c>
      <c r="I115" s="173">
        <f t="shared" si="91"/>
        <v>0</v>
      </c>
      <c r="J115" s="174">
        <f t="shared" si="92"/>
        <v>0</v>
      </c>
      <c r="K115" s="284">
        <f t="shared" si="93"/>
        <v>0</v>
      </c>
      <c r="M115" s="136"/>
      <c r="N115" s="136"/>
      <c r="O115" s="136"/>
      <c r="Y115" s="137"/>
      <c r="Z115" s="137"/>
      <c r="AA115" s="137"/>
    </row>
    <row r="116" spans="1:27">
      <c r="A116" s="283" t="s">
        <v>435</v>
      </c>
      <c r="B116" s="49" t="s">
        <v>142</v>
      </c>
      <c r="C116" s="160" t="s">
        <v>328</v>
      </c>
      <c r="D116" s="45" t="s">
        <v>143</v>
      </c>
      <c r="E116" s="163" t="s">
        <v>1</v>
      </c>
      <c r="F116" s="310">
        <v>18</v>
      </c>
      <c r="G116" s="164"/>
      <c r="H116" s="172">
        <f t="shared" si="90"/>
        <v>0</v>
      </c>
      <c r="I116" s="173">
        <f t="shared" si="91"/>
        <v>0</v>
      </c>
      <c r="J116" s="174">
        <f t="shared" si="92"/>
        <v>0</v>
      </c>
      <c r="K116" s="284">
        <f t="shared" si="93"/>
        <v>0</v>
      </c>
      <c r="M116" s="136"/>
      <c r="N116" s="136"/>
      <c r="O116" s="136"/>
      <c r="Y116" s="137"/>
      <c r="Z116" s="137"/>
      <c r="AA116" s="137"/>
    </row>
    <row r="117" spans="1:27" ht="25.5">
      <c r="A117" s="283" t="s">
        <v>436</v>
      </c>
      <c r="B117" s="49">
        <v>96974</v>
      </c>
      <c r="C117" s="160" t="s">
        <v>31</v>
      </c>
      <c r="D117" s="45" t="s">
        <v>213</v>
      </c>
      <c r="E117" s="163" t="s">
        <v>29</v>
      </c>
      <c r="F117" s="310">
        <v>225</v>
      </c>
      <c r="G117" s="164"/>
      <c r="H117" s="172">
        <f t="shared" si="90"/>
        <v>0</v>
      </c>
      <c r="I117" s="173">
        <f t="shared" si="91"/>
        <v>0</v>
      </c>
      <c r="J117" s="174">
        <f t="shared" si="92"/>
        <v>0</v>
      </c>
      <c r="K117" s="284">
        <f t="shared" si="93"/>
        <v>0</v>
      </c>
      <c r="M117" s="136"/>
      <c r="N117" s="136"/>
      <c r="O117" s="136"/>
      <c r="Y117" s="137"/>
      <c r="Z117" s="137"/>
      <c r="AA117" s="137"/>
    </row>
    <row r="118" spans="1:27">
      <c r="A118" s="283" t="s">
        <v>437</v>
      </c>
      <c r="B118" s="49" t="s">
        <v>135</v>
      </c>
      <c r="C118" s="160" t="s">
        <v>328</v>
      </c>
      <c r="D118" s="45" t="s">
        <v>136</v>
      </c>
      <c r="E118" s="163" t="s">
        <v>1</v>
      </c>
      <c r="F118" s="310">
        <v>18</v>
      </c>
      <c r="G118" s="164"/>
      <c r="H118" s="172">
        <f t="shared" si="90"/>
        <v>0</v>
      </c>
      <c r="I118" s="173">
        <f t="shared" si="91"/>
        <v>0</v>
      </c>
      <c r="J118" s="174">
        <f t="shared" si="92"/>
        <v>0</v>
      </c>
      <c r="K118" s="284">
        <f t="shared" si="93"/>
        <v>0</v>
      </c>
      <c r="M118" s="136"/>
      <c r="N118" s="136"/>
      <c r="O118" s="136"/>
      <c r="Y118" s="137"/>
      <c r="Z118" s="137"/>
      <c r="AA118" s="137"/>
    </row>
    <row r="119" spans="1:27" ht="25.5">
      <c r="A119" s="283" t="s">
        <v>438</v>
      </c>
      <c r="B119" s="49" t="s">
        <v>139</v>
      </c>
      <c r="C119" s="160" t="s">
        <v>328</v>
      </c>
      <c r="D119" s="45" t="s">
        <v>140</v>
      </c>
      <c r="E119" s="163" t="s">
        <v>1</v>
      </c>
      <c r="F119" s="310">
        <v>18</v>
      </c>
      <c r="G119" s="164"/>
      <c r="H119" s="172">
        <f t="shared" si="90"/>
        <v>0</v>
      </c>
      <c r="I119" s="173">
        <f t="shared" si="91"/>
        <v>0</v>
      </c>
      <c r="J119" s="174">
        <f t="shared" si="92"/>
        <v>0</v>
      </c>
      <c r="K119" s="284">
        <f t="shared" si="93"/>
        <v>0</v>
      </c>
      <c r="M119" s="136"/>
      <c r="N119" s="136"/>
      <c r="O119" s="136"/>
      <c r="Y119" s="137"/>
      <c r="Z119" s="137"/>
      <c r="AA119" s="137"/>
    </row>
    <row r="120" spans="1:27">
      <c r="A120" s="283" t="s">
        <v>439</v>
      </c>
      <c r="B120" s="49" t="s">
        <v>137</v>
      </c>
      <c r="C120" s="160" t="s">
        <v>328</v>
      </c>
      <c r="D120" s="45" t="s">
        <v>138</v>
      </c>
      <c r="E120" s="163" t="s">
        <v>1</v>
      </c>
      <c r="F120" s="310">
        <v>18</v>
      </c>
      <c r="G120" s="164"/>
      <c r="H120" s="172">
        <f t="shared" si="90"/>
        <v>0</v>
      </c>
      <c r="I120" s="173">
        <f t="shared" si="91"/>
        <v>0</v>
      </c>
      <c r="J120" s="174">
        <f t="shared" si="92"/>
        <v>0</v>
      </c>
      <c r="K120" s="284">
        <f t="shared" si="93"/>
        <v>0</v>
      </c>
      <c r="L120" s="308"/>
      <c r="M120" s="136"/>
      <c r="N120" s="136"/>
      <c r="O120" s="136"/>
      <c r="Y120" s="137"/>
      <c r="Z120" s="137"/>
      <c r="AA120" s="137"/>
    </row>
    <row r="121" spans="1:27" ht="25.5">
      <c r="A121" s="283" t="s">
        <v>440</v>
      </c>
      <c r="B121" s="49" t="s">
        <v>144</v>
      </c>
      <c r="C121" s="160" t="s">
        <v>328</v>
      </c>
      <c r="D121" s="45" t="s">
        <v>145</v>
      </c>
      <c r="E121" s="163" t="s">
        <v>1</v>
      </c>
      <c r="F121" s="310">
        <v>54</v>
      </c>
      <c r="G121" s="164"/>
      <c r="H121" s="172">
        <f t="shared" si="90"/>
        <v>0</v>
      </c>
      <c r="I121" s="173">
        <f t="shared" si="91"/>
        <v>0</v>
      </c>
      <c r="J121" s="174">
        <f t="shared" si="92"/>
        <v>0</v>
      </c>
      <c r="K121" s="284">
        <f t="shared" si="93"/>
        <v>0</v>
      </c>
      <c r="M121" s="136"/>
      <c r="N121" s="136"/>
      <c r="O121" s="136"/>
      <c r="Y121" s="137"/>
      <c r="Z121" s="137"/>
      <c r="AA121" s="137"/>
    </row>
    <row r="122" spans="1:27" ht="9" customHeight="1">
      <c r="A122" s="268"/>
      <c r="B122" s="218"/>
      <c r="C122" s="119"/>
      <c r="D122" s="165"/>
      <c r="E122" s="166"/>
      <c r="F122" s="219"/>
      <c r="G122" s="168"/>
      <c r="H122" s="220"/>
      <c r="I122" s="221"/>
      <c r="J122" s="222"/>
      <c r="K122" s="223"/>
    </row>
    <row r="123" spans="1:27" s="103" customFormat="1">
      <c r="A123" s="192" t="s">
        <v>49</v>
      </c>
      <c r="B123" s="120" t="s">
        <v>202</v>
      </c>
      <c r="C123" s="120"/>
      <c r="D123" s="178"/>
      <c r="E123" s="178"/>
      <c r="F123" s="255"/>
      <c r="G123" s="180"/>
      <c r="H123" s="182">
        <f>SUBTOTAL(9,H124:H158)</f>
        <v>0</v>
      </c>
      <c r="I123" s="181"/>
      <c r="J123" s="180"/>
      <c r="K123" s="182">
        <f>SUBTOTAL(9,K124:K158)</f>
        <v>0</v>
      </c>
      <c r="L123" s="138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7">
      <c r="A124" s="193" t="s">
        <v>441</v>
      </c>
      <c r="B124" s="239"/>
      <c r="C124" s="239"/>
      <c r="D124" s="239" t="s">
        <v>293</v>
      </c>
      <c r="E124" s="256"/>
      <c r="F124" s="257"/>
      <c r="G124" s="258"/>
      <c r="H124" s="183">
        <f>SUBTOTAL(9,H125:H146)</f>
        <v>0</v>
      </c>
      <c r="I124" s="259"/>
      <c r="J124" s="258"/>
      <c r="K124" s="183">
        <f>SUBTOTAL(9,K125:K146)</f>
        <v>0</v>
      </c>
    </row>
    <row r="125" spans="1:27">
      <c r="A125" s="193" t="s">
        <v>442</v>
      </c>
      <c r="B125" s="239"/>
      <c r="C125" s="239"/>
      <c r="D125" s="239" t="s">
        <v>34</v>
      </c>
      <c r="E125" s="256"/>
      <c r="F125" s="257"/>
      <c r="G125" s="258"/>
      <c r="H125" s="183">
        <f>SUBTOTAL(9,H126:H129)</f>
        <v>0</v>
      </c>
      <c r="I125" s="259"/>
      <c r="J125" s="258"/>
      <c r="K125" s="183">
        <f>SUBTOTAL(9,K126:K129)</f>
        <v>0</v>
      </c>
    </row>
    <row r="126" spans="1:27" s="137" customFormat="1">
      <c r="A126" s="162" t="s">
        <v>443</v>
      </c>
      <c r="B126" s="49" t="s">
        <v>146</v>
      </c>
      <c r="C126" s="162" t="s">
        <v>328</v>
      </c>
      <c r="D126" s="45" t="s">
        <v>147</v>
      </c>
      <c r="E126" s="163" t="s">
        <v>232</v>
      </c>
      <c r="F126" s="161">
        <v>5.5</v>
      </c>
      <c r="G126" s="164"/>
      <c r="H126" s="164">
        <f t="shared" ref="H126" si="94">F126*G126</f>
        <v>0</v>
      </c>
      <c r="I126" s="173">
        <f t="shared" ref="I126:I129" si="95">$K$6</f>
        <v>0</v>
      </c>
      <c r="J126" s="174">
        <f t="shared" ref="J126" si="96">G126*(1+I126)</f>
        <v>0</v>
      </c>
      <c r="K126" s="172">
        <f t="shared" ref="K126" si="97">ROUND(F126*J126,2)</f>
        <v>0</v>
      </c>
      <c r="L126" s="136"/>
    </row>
    <row r="127" spans="1:27" s="137" customFormat="1">
      <c r="A127" s="162" t="s">
        <v>444</v>
      </c>
      <c r="B127" s="43" t="s">
        <v>148</v>
      </c>
      <c r="C127" s="162" t="s">
        <v>328</v>
      </c>
      <c r="D127" s="45" t="s">
        <v>149</v>
      </c>
      <c r="E127" s="163" t="s">
        <v>232</v>
      </c>
      <c r="F127" s="161">
        <v>227</v>
      </c>
      <c r="G127" s="164"/>
      <c r="H127" s="164">
        <f t="shared" ref="H127:H129" si="98">F127*G127</f>
        <v>0</v>
      </c>
      <c r="I127" s="173">
        <f t="shared" si="95"/>
        <v>0</v>
      </c>
      <c r="J127" s="174">
        <f t="shared" ref="J127:J129" si="99">G127*(1+I127)</f>
        <v>0</v>
      </c>
      <c r="K127" s="172">
        <f t="shared" ref="K127:K129" si="100">ROUND(F127*J127,2)</f>
        <v>0</v>
      </c>
      <c r="L127" s="136"/>
    </row>
    <row r="128" spans="1:27" s="137" customFormat="1">
      <c r="A128" s="162" t="s">
        <v>445</v>
      </c>
      <c r="B128" s="43" t="s">
        <v>150</v>
      </c>
      <c r="C128" s="162" t="s">
        <v>328</v>
      </c>
      <c r="D128" s="45" t="s">
        <v>151</v>
      </c>
      <c r="E128" s="163" t="s">
        <v>232</v>
      </c>
      <c r="F128" s="161">
        <v>3</v>
      </c>
      <c r="G128" s="164"/>
      <c r="H128" s="164">
        <f t="shared" si="98"/>
        <v>0</v>
      </c>
      <c r="I128" s="173">
        <f t="shared" si="95"/>
        <v>0</v>
      </c>
      <c r="J128" s="174">
        <f t="shared" si="99"/>
        <v>0</v>
      </c>
      <c r="K128" s="172">
        <f t="shared" si="100"/>
        <v>0</v>
      </c>
      <c r="L128" s="136"/>
    </row>
    <row r="129" spans="1:12" s="137" customFormat="1">
      <c r="A129" s="162" t="s">
        <v>446</v>
      </c>
      <c r="B129" s="124" t="s">
        <v>257</v>
      </c>
      <c r="C129" s="162" t="s">
        <v>32</v>
      </c>
      <c r="D129" s="45" t="s">
        <v>258</v>
      </c>
      <c r="E129" s="163" t="s">
        <v>203</v>
      </c>
      <c r="F129" s="161">
        <v>235.5</v>
      </c>
      <c r="G129" s="164"/>
      <c r="H129" s="164">
        <f t="shared" si="98"/>
        <v>0</v>
      </c>
      <c r="I129" s="173">
        <f t="shared" si="95"/>
        <v>0</v>
      </c>
      <c r="J129" s="174">
        <f t="shared" si="99"/>
        <v>0</v>
      </c>
      <c r="K129" s="172">
        <f t="shared" si="100"/>
        <v>0</v>
      </c>
      <c r="L129" s="136"/>
    </row>
    <row r="130" spans="1:12">
      <c r="A130" s="193" t="s">
        <v>447</v>
      </c>
      <c r="B130" s="239"/>
      <c r="C130" s="239"/>
      <c r="D130" s="239" t="s">
        <v>252</v>
      </c>
      <c r="E130" s="256"/>
      <c r="F130" s="257"/>
      <c r="G130" s="258"/>
      <c r="H130" s="183">
        <f>SUBTOTAL(9,H131:H137)</f>
        <v>0</v>
      </c>
      <c r="I130" s="259"/>
      <c r="J130" s="258"/>
      <c r="K130" s="183">
        <f>SUBTOTAL(9,K131:K137)</f>
        <v>0</v>
      </c>
    </row>
    <row r="131" spans="1:12" ht="29.25" customHeight="1">
      <c r="A131" s="162" t="s">
        <v>448</v>
      </c>
      <c r="B131" s="49" t="s">
        <v>66</v>
      </c>
      <c r="C131" s="162" t="s">
        <v>328</v>
      </c>
      <c r="D131" s="45" t="s">
        <v>157</v>
      </c>
      <c r="E131" s="163" t="s">
        <v>1</v>
      </c>
      <c r="F131" s="161">
        <v>4</v>
      </c>
      <c r="G131" s="164"/>
      <c r="H131" s="164">
        <f t="shared" ref="H131:H137" si="101">F131*G131</f>
        <v>0</v>
      </c>
      <c r="I131" s="173">
        <f t="shared" ref="I131:I137" si="102">$K$6</f>
        <v>0</v>
      </c>
      <c r="J131" s="174">
        <f t="shared" ref="J131:J137" si="103">G131*(1+I131)</f>
        <v>0</v>
      </c>
      <c r="K131" s="172">
        <f t="shared" ref="K131:K137" si="104">ROUND(F131*J131,2)</f>
        <v>0</v>
      </c>
    </row>
    <row r="132" spans="1:12" ht="29.25" customHeight="1">
      <c r="A132" s="162" t="s">
        <v>449</v>
      </c>
      <c r="B132" s="43" t="s">
        <v>67</v>
      </c>
      <c r="C132" s="162" t="s">
        <v>328</v>
      </c>
      <c r="D132" s="45" t="s">
        <v>158</v>
      </c>
      <c r="E132" s="163" t="s">
        <v>1</v>
      </c>
      <c r="F132" s="161">
        <v>1</v>
      </c>
      <c r="G132" s="164"/>
      <c r="H132" s="164">
        <f t="shared" ref="H132" si="105">F132*G132</f>
        <v>0</v>
      </c>
      <c r="I132" s="173">
        <f t="shared" si="102"/>
        <v>0</v>
      </c>
      <c r="J132" s="174">
        <f t="shared" ref="J132" si="106">G132*(1+I132)</f>
        <v>0</v>
      </c>
      <c r="K132" s="172">
        <f t="shared" ref="K132" si="107">ROUND(F132*J132,2)</f>
        <v>0</v>
      </c>
    </row>
    <row r="133" spans="1:12" ht="29.25" customHeight="1">
      <c r="A133" s="162" t="s">
        <v>450</v>
      </c>
      <c r="B133" s="43" t="s">
        <v>153</v>
      </c>
      <c r="C133" s="162" t="s">
        <v>328</v>
      </c>
      <c r="D133" s="45" t="s">
        <v>154</v>
      </c>
      <c r="E133" s="163"/>
      <c r="F133" s="161">
        <v>2</v>
      </c>
      <c r="G133" s="164"/>
      <c r="H133" s="164">
        <f t="shared" ref="H133" si="108">F133*G133</f>
        <v>0</v>
      </c>
      <c r="I133" s="173">
        <f t="shared" si="102"/>
        <v>0</v>
      </c>
      <c r="J133" s="174">
        <f t="shared" ref="J133" si="109">G133*(1+I133)</f>
        <v>0</v>
      </c>
      <c r="K133" s="172">
        <f t="shared" ref="K133" si="110">ROUND(F133*J133,2)</f>
        <v>0</v>
      </c>
    </row>
    <row r="134" spans="1:12" ht="33" customHeight="1">
      <c r="A134" s="162" t="s">
        <v>451</v>
      </c>
      <c r="B134" s="43" t="s">
        <v>65</v>
      </c>
      <c r="C134" s="162" t="s">
        <v>328</v>
      </c>
      <c r="D134" s="45" t="s">
        <v>152</v>
      </c>
      <c r="E134" s="163" t="s">
        <v>1</v>
      </c>
      <c r="F134" s="161">
        <v>1</v>
      </c>
      <c r="G134" s="164"/>
      <c r="H134" s="164">
        <f t="shared" si="101"/>
        <v>0</v>
      </c>
      <c r="I134" s="173">
        <f t="shared" si="102"/>
        <v>0</v>
      </c>
      <c r="J134" s="174">
        <f t="shared" si="103"/>
        <v>0</v>
      </c>
      <c r="K134" s="172">
        <f t="shared" si="104"/>
        <v>0</v>
      </c>
    </row>
    <row r="135" spans="1:12" ht="33" customHeight="1">
      <c r="A135" s="162" t="s">
        <v>452</v>
      </c>
      <c r="B135" s="43" t="s">
        <v>64</v>
      </c>
      <c r="C135" s="162" t="s">
        <v>328</v>
      </c>
      <c r="D135" s="45" t="s">
        <v>161</v>
      </c>
      <c r="E135" s="163" t="s">
        <v>1</v>
      </c>
      <c r="F135" s="161">
        <v>2</v>
      </c>
      <c r="G135" s="164"/>
      <c r="H135" s="164">
        <f t="shared" si="101"/>
        <v>0</v>
      </c>
      <c r="I135" s="173">
        <f t="shared" si="102"/>
        <v>0</v>
      </c>
      <c r="J135" s="174">
        <f t="shared" si="103"/>
        <v>0</v>
      </c>
      <c r="K135" s="172">
        <f t="shared" si="104"/>
        <v>0</v>
      </c>
    </row>
    <row r="136" spans="1:12" ht="42" customHeight="1">
      <c r="A136" s="162" t="s">
        <v>453</v>
      </c>
      <c r="B136" s="43" t="s">
        <v>162</v>
      </c>
      <c r="C136" s="162" t="s">
        <v>328</v>
      </c>
      <c r="D136" s="45" t="s">
        <v>163</v>
      </c>
      <c r="E136" s="163" t="s">
        <v>1</v>
      </c>
      <c r="F136" s="161">
        <v>2</v>
      </c>
      <c r="G136" s="164"/>
      <c r="H136" s="164">
        <f t="shared" si="101"/>
        <v>0</v>
      </c>
      <c r="I136" s="173">
        <f t="shared" si="102"/>
        <v>0</v>
      </c>
      <c r="J136" s="174">
        <f t="shared" si="103"/>
        <v>0</v>
      </c>
      <c r="K136" s="172">
        <f t="shared" si="104"/>
        <v>0</v>
      </c>
    </row>
    <row r="137" spans="1:12" ht="41.25" customHeight="1">
      <c r="A137" s="162" t="s">
        <v>454</v>
      </c>
      <c r="B137" s="43" t="s">
        <v>159</v>
      </c>
      <c r="C137" s="162" t="s">
        <v>328</v>
      </c>
      <c r="D137" s="45" t="s">
        <v>160</v>
      </c>
      <c r="E137" s="163" t="s">
        <v>1</v>
      </c>
      <c r="F137" s="161">
        <v>10</v>
      </c>
      <c r="G137" s="164"/>
      <c r="H137" s="164">
        <f t="shared" si="101"/>
        <v>0</v>
      </c>
      <c r="I137" s="173">
        <f t="shared" si="102"/>
        <v>0</v>
      </c>
      <c r="J137" s="174">
        <f t="shared" si="103"/>
        <v>0</v>
      </c>
      <c r="K137" s="172">
        <f t="shared" si="104"/>
        <v>0</v>
      </c>
    </row>
    <row r="138" spans="1:12">
      <c r="A138" s="193" t="s">
        <v>455</v>
      </c>
      <c r="B138" s="239"/>
      <c r="C138" s="239"/>
      <c r="D138" s="239" t="s">
        <v>251</v>
      </c>
      <c r="E138" s="256"/>
      <c r="F138" s="257"/>
      <c r="G138" s="258"/>
      <c r="H138" s="183">
        <f>SUBTOTAL(9,H139:H146)</f>
        <v>0</v>
      </c>
      <c r="I138" s="259"/>
      <c r="J138" s="258"/>
      <c r="K138" s="183">
        <f>SUBTOTAL(9,K139:K146)</f>
        <v>0</v>
      </c>
    </row>
    <row r="139" spans="1:12" s="137" customFormat="1" ht="33.75" customHeight="1">
      <c r="A139" s="162" t="s">
        <v>456</v>
      </c>
      <c r="B139" s="49" t="s">
        <v>155</v>
      </c>
      <c r="C139" s="162" t="s">
        <v>328</v>
      </c>
      <c r="D139" s="45" t="s">
        <v>156</v>
      </c>
      <c r="E139" s="163" t="s">
        <v>1</v>
      </c>
      <c r="F139" s="161">
        <v>15</v>
      </c>
      <c r="G139" s="164"/>
      <c r="H139" s="164">
        <f t="shared" ref="H139:H145" si="111">F139*G139</f>
        <v>0</v>
      </c>
      <c r="I139" s="173">
        <f t="shared" ref="I139:I146" si="112">$K$6</f>
        <v>0</v>
      </c>
      <c r="J139" s="174">
        <f t="shared" ref="J139:J145" si="113">G139*(1+I139)</f>
        <v>0</v>
      </c>
      <c r="K139" s="172">
        <f t="shared" ref="K139:K145" si="114">ROUND(F139*J139,2)</f>
        <v>0</v>
      </c>
      <c r="L139" s="136"/>
    </row>
    <row r="140" spans="1:12" s="137" customFormat="1" ht="33.75" customHeight="1">
      <c r="A140" s="162" t="s">
        <v>457</v>
      </c>
      <c r="B140" s="43" t="s">
        <v>172</v>
      </c>
      <c r="C140" s="162" t="s">
        <v>328</v>
      </c>
      <c r="D140" s="45" t="s">
        <v>173</v>
      </c>
      <c r="E140" s="163" t="s">
        <v>1</v>
      </c>
      <c r="F140" s="161">
        <v>15</v>
      </c>
      <c r="G140" s="164"/>
      <c r="H140" s="164">
        <f t="shared" si="111"/>
        <v>0</v>
      </c>
      <c r="I140" s="173">
        <f t="shared" si="112"/>
        <v>0</v>
      </c>
      <c r="J140" s="174">
        <f t="shared" si="113"/>
        <v>0</v>
      </c>
      <c r="K140" s="172">
        <f t="shared" si="114"/>
        <v>0</v>
      </c>
      <c r="L140" s="136"/>
    </row>
    <row r="141" spans="1:12" s="137" customFormat="1" ht="33.75" customHeight="1">
      <c r="A141" s="162" t="s">
        <v>458</v>
      </c>
      <c r="B141" s="43" t="s">
        <v>164</v>
      </c>
      <c r="C141" s="162" t="s">
        <v>328</v>
      </c>
      <c r="D141" s="45" t="s">
        <v>165</v>
      </c>
      <c r="E141" s="163" t="s">
        <v>1</v>
      </c>
      <c r="F141" s="161">
        <v>5</v>
      </c>
      <c r="G141" s="164"/>
      <c r="H141" s="164">
        <f t="shared" si="111"/>
        <v>0</v>
      </c>
      <c r="I141" s="173">
        <f t="shared" si="112"/>
        <v>0</v>
      </c>
      <c r="J141" s="174">
        <f t="shared" si="113"/>
        <v>0</v>
      </c>
      <c r="K141" s="172">
        <f t="shared" si="114"/>
        <v>0</v>
      </c>
      <c r="L141" s="136"/>
    </row>
    <row r="142" spans="1:12" s="137" customFormat="1" ht="33.75" customHeight="1">
      <c r="A142" s="162" t="s">
        <v>459</v>
      </c>
      <c r="B142" s="43" t="s">
        <v>168</v>
      </c>
      <c r="C142" s="162" t="s">
        <v>328</v>
      </c>
      <c r="D142" s="45" t="s">
        <v>169</v>
      </c>
      <c r="E142" s="163" t="s">
        <v>1</v>
      </c>
      <c r="F142" s="161">
        <v>15</v>
      </c>
      <c r="G142" s="164"/>
      <c r="H142" s="164">
        <f t="shared" si="111"/>
        <v>0</v>
      </c>
      <c r="I142" s="173">
        <f t="shared" si="112"/>
        <v>0</v>
      </c>
      <c r="J142" s="174">
        <f t="shared" si="113"/>
        <v>0</v>
      </c>
      <c r="K142" s="172">
        <f t="shared" si="114"/>
        <v>0</v>
      </c>
      <c r="L142" s="136"/>
    </row>
    <row r="143" spans="1:12" s="137" customFormat="1" ht="33.75" customHeight="1">
      <c r="A143" s="162" t="s">
        <v>460</v>
      </c>
      <c r="B143" s="43" t="s">
        <v>170</v>
      </c>
      <c r="C143" s="162" t="s">
        <v>328</v>
      </c>
      <c r="D143" s="45" t="s">
        <v>171</v>
      </c>
      <c r="E143" s="163" t="s">
        <v>1</v>
      </c>
      <c r="F143" s="161">
        <v>15</v>
      </c>
      <c r="G143" s="164"/>
      <c r="H143" s="164">
        <f t="shared" si="111"/>
        <v>0</v>
      </c>
      <c r="I143" s="173">
        <f t="shared" si="112"/>
        <v>0</v>
      </c>
      <c r="J143" s="174">
        <f t="shared" si="113"/>
        <v>0</v>
      </c>
      <c r="K143" s="172">
        <f t="shared" si="114"/>
        <v>0</v>
      </c>
      <c r="L143" s="136"/>
    </row>
    <row r="144" spans="1:12" s="137" customFormat="1" ht="33.75" customHeight="1">
      <c r="A144" s="162" t="s">
        <v>461</v>
      </c>
      <c r="B144" s="43" t="s">
        <v>166</v>
      </c>
      <c r="C144" s="162" t="s">
        <v>328</v>
      </c>
      <c r="D144" s="45" t="s">
        <v>167</v>
      </c>
      <c r="E144" s="163" t="s">
        <v>232</v>
      </c>
      <c r="F144" s="161">
        <v>450</v>
      </c>
      <c r="G144" s="164"/>
      <c r="H144" s="164">
        <f t="shared" si="111"/>
        <v>0</v>
      </c>
      <c r="I144" s="173">
        <f t="shared" si="112"/>
        <v>0</v>
      </c>
      <c r="J144" s="174">
        <f t="shared" si="113"/>
        <v>0</v>
      </c>
      <c r="K144" s="172">
        <f t="shared" si="114"/>
        <v>0</v>
      </c>
      <c r="L144" s="136"/>
    </row>
    <row r="145" spans="1:24" s="137" customFormat="1" ht="33.75" customHeight="1">
      <c r="A145" s="162" t="s">
        <v>462</v>
      </c>
      <c r="B145" s="49" t="s">
        <v>174</v>
      </c>
      <c r="C145" s="162" t="s">
        <v>328</v>
      </c>
      <c r="D145" s="45" t="s">
        <v>175</v>
      </c>
      <c r="E145" s="163" t="s">
        <v>1</v>
      </c>
      <c r="F145" s="161">
        <v>15</v>
      </c>
      <c r="G145" s="164"/>
      <c r="H145" s="164">
        <f t="shared" si="111"/>
        <v>0</v>
      </c>
      <c r="I145" s="173">
        <f t="shared" si="112"/>
        <v>0</v>
      </c>
      <c r="J145" s="174">
        <f t="shared" si="113"/>
        <v>0</v>
      </c>
      <c r="K145" s="172">
        <f t="shared" si="114"/>
        <v>0</v>
      </c>
      <c r="L145" s="136"/>
    </row>
    <row r="146" spans="1:24" s="137" customFormat="1" ht="33.75" customHeight="1">
      <c r="A146" s="162" t="s">
        <v>463</v>
      </c>
      <c r="B146" s="49" t="s">
        <v>246</v>
      </c>
      <c r="C146" s="162" t="s">
        <v>328</v>
      </c>
      <c r="D146" s="45" t="s">
        <v>245</v>
      </c>
      <c r="E146" s="163" t="s">
        <v>30</v>
      </c>
      <c r="F146" s="161">
        <v>1</v>
      </c>
      <c r="G146" s="164"/>
      <c r="H146" s="164">
        <f t="shared" ref="H146" si="115">F146*G146</f>
        <v>0</v>
      </c>
      <c r="I146" s="173">
        <f t="shared" si="112"/>
        <v>0</v>
      </c>
      <c r="J146" s="174">
        <f t="shared" ref="J146" si="116">G146*(1+I146)</f>
        <v>0</v>
      </c>
      <c r="K146" s="172">
        <f t="shared" ref="K146" si="117">ROUND(F146*J146,2)</f>
        <v>0</v>
      </c>
      <c r="L146" s="136"/>
    </row>
    <row r="147" spans="1:24">
      <c r="A147" s="193" t="s">
        <v>464</v>
      </c>
      <c r="B147" s="239"/>
      <c r="C147" s="239"/>
      <c r="D147" s="239" t="s">
        <v>242</v>
      </c>
      <c r="E147" s="256"/>
      <c r="F147" s="257"/>
      <c r="G147" s="258"/>
      <c r="H147" s="183">
        <f>SUBTOTAL(9,H148:H153)</f>
        <v>0</v>
      </c>
      <c r="I147" s="259"/>
      <c r="J147" s="258"/>
      <c r="K147" s="183">
        <f>SUBTOTAL(9,K148:K153)</f>
        <v>0</v>
      </c>
    </row>
    <row r="148" spans="1:24" s="137" customFormat="1" ht="19.5" customHeight="1">
      <c r="A148" s="162" t="s">
        <v>465</v>
      </c>
      <c r="B148" s="49" t="s">
        <v>191</v>
      </c>
      <c r="C148" s="162" t="s">
        <v>328</v>
      </c>
      <c r="D148" s="45" t="s">
        <v>42</v>
      </c>
      <c r="E148" s="163" t="s">
        <v>3</v>
      </c>
      <c r="F148" s="161">
        <v>180</v>
      </c>
      <c r="G148" s="164"/>
      <c r="H148" s="164">
        <f t="shared" ref="H148:H150" si="118">F148*G148</f>
        <v>0</v>
      </c>
      <c r="I148" s="173">
        <f t="shared" ref="I148:I157" si="119">$K$6</f>
        <v>0</v>
      </c>
      <c r="J148" s="174">
        <f t="shared" ref="J148:J150" si="120">G148*(1+I148)</f>
        <v>0</v>
      </c>
      <c r="K148" s="172">
        <f t="shared" ref="K148:K150" si="121">ROUND(F148*J148,2)</f>
        <v>0</v>
      </c>
      <c r="L148" s="136"/>
    </row>
    <row r="149" spans="1:24" s="137" customFormat="1" ht="19.5" customHeight="1">
      <c r="A149" s="162" t="s">
        <v>466</v>
      </c>
      <c r="B149" s="49" t="s">
        <v>192</v>
      </c>
      <c r="C149" s="162" t="s">
        <v>328</v>
      </c>
      <c r="D149" s="45" t="s">
        <v>41</v>
      </c>
      <c r="E149" s="163" t="s">
        <v>236</v>
      </c>
      <c r="F149" s="161">
        <v>66</v>
      </c>
      <c r="G149" s="164"/>
      <c r="H149" s="164">
        <f t="shared" si="118"/>
        <v>0</v>
      </c>
      <c r="I149" s="173">
        <f t="shared" si="119"/>
        <v>0</v>
      </c>
      <c r="J149" s="174">
        <f t="shared" si="120"/>
        <v>0</v>
      </c>
      <c r="K149" s="172">
        <f t="shared" si="121"/>
        <v>0</v>
      </c>
      <c r="L149" s="136"/>
    </row>
    <row r="150" spans="1:24" s="137" customFormat="1" ht="19.5" customHeight="1">
      <c r="A150" s="162" t="s">
        <v>467</v>
      </c>
      <c r="B150" s="49" t="s">
        <v>193</v>
      </c>
      <c r="C150" s="162" t="s">
        <v>328</v>
      </c>
      <c r="D150" s="45" t="s">
        <v>40</v>
      </c>
      <c r="E150" s="163" t="s">
        <v>236</v>
      </c>
      <c r="F150" s="161">
        <v>96</v>
      </c>
      <c r="G150" s="164"/>
      <c r="H150" s="164">
        <f t="shared" si="118"/>
        <v>0</v>
      </c>
      <c r="I150" s="173">
        <f t="shared" si="119"/>
        <v>0</v>
      </c>
      <c r="J150" s="174">
        <f t="shared" si="120"/>
        <v>0</v>
      </c>
      <c r="K150" s="172">
        <f t="shared" si="121"/>
        <v>0</v>
      </c>
      <c r="L150" s="136"/>
    </row>
    <row r="151" spans="1:24" s="137" customFormat="1" ht="19.5" customHeight="1">
      <c r="A151" s="162" t="s">
        <v>468</v>
      </c>
      <c r="B151" s="43" t="s">
        <v>189</v>
      </c>
      <c r="C151" s="162" t="s">
        <v>328</v>
      </c>
      <c r="D151" s="237" t="s">
        <v>190</v>
      </c>
      <c r="E151" s="163" t="s">
        <v>1</v>
      </c>
      <c r="F151" s="161">
        <v>5</v>
      </c>
      <c r="G151" s="164"/>
      <c r="H151" s="164">
        <f t="shared" ref="H151:H153" si="122">F151*G151</f>
        <v>0</v>
      </c>
      <c r="I151" s="173">
        <f t="shared" si="119"/>
        <v>0</v>
      </c>
      <c r="J151" s="174">
        <f t="shared" ref="J151:J153" si="123">G151*(1+I151)</f>
        <v>0</v>
      </c>
      <c r="K151" s="172">
        <f t="shared" ref="K151:K153" si="124">ROUND(F151*J151,2)</f>
        <v>0</v>
      </c>
      <c r="L151" s="136"/>
    </row>
    <row r="152" spans="1:24" s="137" customFormat="1" ht="19.5" customHeight="1">
      <c r="A152" s="162" t="s">
        <v>469</v>
      </c>
      <c r="B152" s="43" t="s">
        <v>187</v>
      </c>
      <c r="C152" s="162" t="s">
        <v>328</v>
      </c>
      <c r="D152" s="237" t="s">
        <v>188</v>
      </c>
      <c r="E152" s="163" t="s">
        <v>1</v>
      </c>
      <c r="F152" s="161">
        <v>4</v>
      </c>
      <c r="G152" s="164"/>
      <c r="H152" s="164">
        <f t="shared" si="122"/>
        <v>0</v>
      </c>
      <c r="I152" s="173">
        <f t="shared" si="119"/>
        <v>0</v>
      </c>
      <c r="J152" s="174">
        <f t="shared" si="123"/>
        <v>0</v>
      </c>
      <c r="K152" s="172">
        <f t="shared" si="124"/>
        <v>0</v>
      </c>
      <c r="L152" s="136"/>
    </row>
    <row r="153" spans="1:24" s="137" customFormat="1" ht="19.5" customHeight="1">
      <c r="A153" s="162" t="s">
        <v>470</v>
      </c>
      <c r="B153" s="43" t="s">
        <v>185</v>
      </c>
      <c r="C153" s="162" t="s">
        <v>328</v>
      </c>
      <c r="D153" s="237" t="s">
        <v>186</v>
      </c>
      <c r="E153" s="163" t="s">
        <v>1</v>
      </c>
      <c r="F153" s="161">
        <v>2</v>
      </c>
      <c r="G153" s="164"/>
      <c r="H153" s="164">
        <f t="shared" si="122"/>
        <v>0</v>
      </c>
      <c r="I153" s="173">
        <f t="shared" si="119"/>
        <v>0</v>
      </c>
      <c r="J153" s="174">
        <f t="shared" si="123"/>
        <v>0</v>
      </c>
      <c r="K153" s="172">
        <f t="shared" si="124"/>
        <v>0</v>
      </c>
      <c r="L153" s="136"/>
    </row>
    <row r="154" spans="1:24">
      <c r="A154" s="193" t="s">
        <v>471</v>
      </c>
      <c r="B154" s="239"/>
      <c r="C154" s="239"/>
      <c r="D154" s="239" t="s">
        <v>33</v>
      </c>
      <c r="E154" s="256"/>
      <c r="F154" s="257"/>
      <c r="G154" s="258"/>
      <c r="H154" s="183">
        <f>SUBTOTAL(9,H155:H157)</f>
        <v>0</v>
      </c>
      <c r="I154" s="259"/>
      <c r="J154" s="258"/>
      <c r="K154" s="183">
        <f>SUBTOTAL(9,K155:K157)</f>
        <v>0</v>
      </c>
    </row>
    <row r="155" spans="1:24" s="137" customFormat="1" ht="67.5" customHeight="1">
      <c r="A155" s="162" t="s">
        <v>472</v>
      </c>
      <c r="B155" s="49" t="s">
        <v>338</v>
      </c>
      <c r="C155" s="162" t="s">
        <v>32</v>
      </c>
      <c r="D155" s="45" t="s">
        <v>344</v>
      </c>
      <c r="E155" s="163" t="s">
        <v>30</v>
      </c>
      <c r="F155" s="161">
        <v>1</v>
      </c>
      <c r="G155" s="164"/>
      <c r="H155" s="164">
        <f t="shared" ref="H155:H157" si="125">F155*G155</f>
        <v>0</v>
      </c>
      <c r="I155" s="173">
        <f t="shared" si="119"/>
        <v>0</v>
      </c>
      <c r="J155" s="174">
        <f t="shared" ref="J155:J157" si="126">G155*(1+I155)</f>
        <v>0</v>
      </c>
      <c r="K155" s="172">
        <f t="shared" ref="K155:K157" si="127">ROUND(F155*J155,2)</f>
        <v>0</v>
      </c>
      <c r="L155" s="136"/>
    </row>
    <row r="156" spans="1:24" s="137" customFormat="1" ht="69.75" customHeight="1">
      <c r="A156" s="162" t="s">
        <v>473</v>
      </c>
      <c r="B156" s="49" t="s">
        <v>339</v>
      </c>
      <c r="C156" s="162" t="s">
        <v>32</v>
      </c>
      <c r="D156" s="45" t="s">
        <v>345</v>
      </c>
      <c r="E156" s="163" t="s">
        <v>30</v>
      </c>
      <c r="F156" s="161">
        <v>1</v>
      </c>
      <c r="G156" s="164"/>
      <c r="H156" s="164">
        <f t="shared" si="125"/>
        <v>0</v>
      </c>
      <c r="I156" s="173">
        <f t="shared" si="119"/>
        <v>0</v>
      </c>
      <c r="J156" s="174">
        <f t="shared" si="126"/>
        <v>0</v>
      </c>
      <c r="K156" s="172">
        <f t="shared" si="127"/>
        <v>0</v>
      </c>
      <c r="L156" s="136"/>
    </row>
    <row r="157" spans="1:24" s="137" customFormat="1" ht="19.5" customHeight="1">
      <c r="A157" s="162" t="s">
        <v>474</v>
      </c>
      <c r="B157" s="49" t="s">
        <v>247</v>
      </c>
      <c r="C157" s="162" t="s">
        <v>32</v>
      </c>
      <c r="D157" s="45" t="s">
        <v>248</v>
      </c>
      <c r="E157" s="163" t="s">
        <v>30</v>
      </c>
      <c r="F157" s="161">
        <v>1</v>
      </c>
      <c r="G157" s="164"/>
      <c r="H157" s="164">
        <f t="shared" si="125"/>
        <v>0</v>
      </c>
      <c r="I157" s="173">
        <f t="shared" si="119"/>
        <v>0</v>
      </c>
      <c r="J157" s="174">
        <f t="shared" si="126"/>
        <v>0</v>
      </c>
      <c r="K157" s="172">
        <f t="shared" si="127"/>
        <v>0</v>
      </c>
      <c r="L157" s="136"/>
    </row>
    <row r="158" spans="1:24" s="137" customFormat="1" ht="11.25" customHeight="1">
      <c r="A158" s="194"/>
      <c r="B158" s="261"/>
      <c r="C158" s="261"/>
      <c r="D158" s="165"/>
      <c r="E158" s="260"/>
      <c r="F158" s="224"/>
      <c r="G158" s="220"/>
      <c r="H158" s="220"/>
      <c r="I158" s="221"/>
      <c r="J158" s="222"/>
      <c r="K158" s="191"/>
      <c r="L158" s="136"/>
    </row>
    <row r="159" spans="1:24" s="103" customFormat="1">
      <c r="A159" s="192" t="s">
        <v>226</v>
      </c>
      <c r="B159" s="178" t="s">
        <v>9</v>
      </c>
      <c r="C159" s="120"/>
      <c r="D159" s="178"/>
      <c r="E159" s="178"/>
      <c r="F159" s="179"/>
      <c r="G159" s="180"/>
      <c r="H159" s="182">
        <f>SUBTOTAL(9,H160:H163)</f>
        <v>0</v>
      </c>
      <c r="I159" s="181"/>
      <c r="J159" s="180"/>
      <c r="K159" s="182">
        <f>SUBTOTAL(9,K160:K163)</f>
        <v>0</v>
      </c>
      <c r="L159" s="138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1:24" s="104" customFormat="1" ht="15" customHeight="1">
      <c r="A160" s="160" t="s">
        <v>475</v>
      </c>
      <c r="B160" s="49" t="s">
        <v>97</v>
      </c>
      <c r="C160" s="162" t="s">
        <v>328</v>
      </c>
      <c r="D160" s="45" t="s">
        <v>98</v>
      </c>
      <c r="E160" s="163" t="s">
        <v>231</v>
      </c>
      <c r="F160" s="161">
        <f>F60+F57+(F49+F48)*0.5</f>
        <v>2995</v>
      </c>
      <c r="G160" s="164"/>
      <c r="H160" s="164">
        <f t="shared" ref="H160:H163" si="128">F160*G160</f>
        <v>0</v>
      </c>
      <c r="I160" s="173">
        <f t="shared" ref="I160:I163" si="129">$K$6</f>
        <v>0</v>
      </c>
      <c r="J160" s="174">
        <f t="shared" ref="J160:J163" si="130">G160*(1+I160)</f>
        <v>0</v>
      </c>
      <c r="K160" s="172">
        <f t="shared" ref="K160:K163" si="131">ROUND(F160*J160,2)</f>
        <v>0</v>
      </c>
      <c r="L160" s="136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</row>
    <row r="161" spans="1:24" s="104" customFormat="1" ht="15.75" customHeight="1">
      <c r="A161" s="160" t="s">
        <v>476</v>
      </c>
      <c r="B161" s="49" t="s">
        <v>99</v>
      </c>
      <c r="C161" s="162" t="s">
        <v>328</v>
      </c>
      <c r="D161" s="45" t="s">
        <v>100</v>
      </c>
      <c r="E161" s="163" t="s">
        <v>231</v>
      </c>
      <c r="F161" s="161">
        <f>F160+(F48+F49)*4</f>
        <v>3403</v>
      </c>
      <c r="G161" s="164"/>
      <c r="H161" s="164">
        <f t="shared" si="128"/>
        <v>0</v>
      </c>
      <c r="I161" s="173">
        <f t="shared" si="129"/>
        <v>0</v>
      </c>
      <c r="J161" s="174">
        <f t="shared" si="130"/>
        <v>0</v>
      </c>
      <c r="K161" s="172">
        <f t="shared" si="131"/>
        <v>0</v>
      </c>
      <c r="L161" s="136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</row>
    <row r="162" spans="1:24" s="104" customFormat="1" ht="15" customHeight="1">
      <c r="A162" s="160" t="s">
        <v>477</v>
      </c>
      <c r="B162" s="49" t="s">
        <v>101</v>
      </c>
      <c r="C162" s="162" t="s">
        <v>328</v>
      </c>
      <c r="D162" s="45" t="s">
        <v>102</v>
      </c>
      <c r="E162" s="163" t="s">
        <v>231</v>
      </c>
      <c r="F162" s="161">
        <f>F129*0.31+(F75+F76+F106+F107+F108)*0.1</f>
        <v>319.005</v>
      </c>
      <c r="G162" s="164"/>
      <c r="H162" s="164">
        <f t="shared" si="128"/>
        <v>0</v>
      </c>
      <c r="I162" s="173">
        <f t="shared" si="129"/>
        <v>0</v>
      </c>
      <c r="J162" s="174">
        <f t="shared" si="130"/>
        <v>0</v>
      </c>
      <c r="K162" s="172">
        <f t="shared" si="131"/>
        <v>0</v>
      </c>
      <c r="L162" s="136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</row>
    <row r="163" spans="1:24" s="104" customFormat="1" ht="15.75" customHeight="1">
      <c r="A163" s="160" t="s">
        <v>478</v>
      </c>
      <c r="B163" s="49" t="s">
        <v>200</v>
      </c>
      <c r="C163" s="162" t="s">
        <v>328</v>
      </c>
      <c r="D163" s="45" t="s">
        <v>201</v>
      </c>
      <c r="E163" s="163" t="s">
        <v>1</v>
      </c>
      <c r="F163" s="161">
        <v>5</v>
      </c>
      <c r="G163" s="164"/>
      <c r="H163" s="164">
        <f t="shared" si="128"/>
        <v>0</v>
      </c>
      <c r="I163" s="173">
        <f t="shared" si="129"/>
        <v>0</v>
      </c>
      <c r="J163" s="174">
        <f t="shared" si="130"/>
        <v>0</v>
      </c>
      <c r="K163" s="172">
        <f t="shared" si="131"/>
        <v>0</v>
      </c>
      <c r="L163" s="136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</row>
    <row r="164" spans="1:24" s="104" customFormat="1">
      <c r="A164" s="197"/>
      <c r="B164" s="225"/>
      <c r="C164" s="226"/>
      <c r="D164" s="165"/>
      <c r="E164" s="166"/>
      <c r="F164" s="224"/>
      <c r="G164" s="168"/>
      <c r="H164" s="168"/>
      <c r="I164" s="175"/>
      <c r="J164" s="176"/>
      <c r="K164" s="177"/>
      <c r="L164" s="136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</row>
    <row r="165" spans="1:24">
      <c r="A165" s="192" t="s">
        <v>227</v>
      </c>
      <c r="B165" s="120" t="s">
        <v>52</v>
      </c>
      <c r="C165" s="120"/>
      <c r="D165" s="178"/>
      <c r="E165" s="178"/>
      <c r="F165" s="179"/>
      <c r="G165" s="180"/>
      <c r="H165" s="182">
        <f>SUBTOTAL(9,H166:H170)</f>
        <v>0</v>
      </c>
      <c r="I165" s="181"/>
      <c r="J165" s="180"/>
      <c r="K165" s="182">
        <f>SUBTOTAL(9,K166:K170)</f>
        <v>0</v>
      </c>
    </row>
    <row r="166" spans="1:24" ht="20.25" customHeight="1">
      <c r="A166" s="162" t="s">
        <v>479</v>
      </c>
      <c r="B166" s="49" t="s">
        <v>194</v>
      </c>
      <c r="C166" s="160" t="s">
        <v>328</v>
      </c>
      <c r="D166" s="45" t="s">
        <v>195</v>
      </c>
      <c r="E166" s="163" t="s">
        <v>231</v>
      </c>
      <c r="F166" s="161">
        <f>F34</f>
        <v>522</v>
      </c>
      <c r="G166" s="164"/>
      <c r="H166" s="164">
        <f t="shared" ref="H166:H169" si="132">F166*G166</f>
        <v>0</v>
      </c>
      <c r="I166" s="173">
        <f t="shared" ref="I166:I170" si="133">$K$6</f>
        <v>0</v>
      </c>
      <c r="J166" s="174">
        <f t="shared" ref="J166:J169" si="134">G166*(1+I166)</f>
        <v>0</v>
      </c>
      <c r="K166" s="172">
        <f t="shared" ref="K166:K169" si="135">ROUND(F166*J166,2)</f>
        <v>0</v>
      </c>
    </row>
    <row r="167" spans="1:24" ht="36" customHeight="1">
      <c r="A167" s="162" t="s">
        <v>480</v>
      </c>
      <c r="B167" s="49" t="s">
        <v>249</v>
      </c>
      <c r="C167" s="160" t="s">
        <v>32</v>
      </c>
      <c r="D167" s="45" t="s">
        <v>250</v>
      </c>
      <c r="E167" s="163" t="s">
        <v>30</v>
      </c>
      <c r="F167" s="161">
        <v>17</v>
      </c>
      <c r="G167" s="164"/>
      <c r="H167" s="164">
        <f t="shared" si="132"/>
        <v>0</v>
      </c>
      <c r="I167" s="173">
        <f t="shared" si="133"/>
        <v>0</v>
      </c>
      <c r="J167" s="174">
        <f t="shared" si="134"/>
        <v>0</v>
      </c>
      <c r="K167" s="172">
        <f t="shared" si="135"/>
        <v>0</v>
      </c>
    </row>
    <row r="168" spans="1:24" ht="35.25" customHeight="1">
      <c r="A168" s="162" t="s">
        <v>481</v>
      </c>
      <c r="B168" s="43" t="s">
        <v>196</v>
      </c>
      <c r="C168" s="160" t="s">
        <v>328</v>
      </c>
      <c r="D168" s="45" t="s">
        <v>197</v>
      </c>
      <c r="E168" s="163" t="s">
        <v>1</v>
      </c>
      <c r="F168" s="161">
        <v>96</v>
      </c>
      <c r="G168" s="164"/>
      <c r="H168" s="164">
        <f t="shared" si="132"/>
        <v>0</v>
      </c>
      <c r="I168" s="173">
        <f t="shared" si="133"/>
        <v>0</v>
      </c>
      <c r="J168" s="174">
        <f t="shared" si="134"/>
        <v>0</v>
      </c>
      <c r="K168" s="172">
        <f t="shared" si="135"/>
        <v>0</v>
      </c>
    </row>
    <row r="169" spans="1:24" ht="30.75" customHeight="1">
      <c r="A169" s="162" t="s">
        <v>482</v>
      </c>
      <c r="B169" s="49" t="s">
        <v>255</v>
      </c>
      <c r="C169" s="160" t="s">
        <v>32</v>
      </c>
      <c r="D169" s="45" t="s">
        <v>256</v>
      </c>
      <c r="E169" s="163" t="s">
        <v>30</v>
      </c>
      <c r="F169" s="161">
        <v>6</v>
      </c>
      <c r="G169" s="164"/>
      <c r="H169" s="164">
        <f t="shared" si="132"/>
        <v>0</v>
      </c>
      <c r="I169" s="173">
        <f t="shared" si="133"/>
        <v>0</v>
      </c>
      <c r="J169" s="174">
        <f t="shared" si="134"/>
        <v>0</v>
      </c>
      <c r="K169" s="172">
        <f t="shared" si="135"/>
        <v>0</v>
      </c>
    </row>
    <row r="170" spans="1:24" ht="30.75" customHeight="1">
      <c r="A170" s="162" t="s">
        <v>483</v>
      </c>
      <c r="B170" s="49" t="s">
        <v>198</v>
      </c>
      <c r="C170" s="160" t="s">
        <v>328</v>
      </c>
      <c r="D170" s="45" t="s">
        <v>199</v>
      </c>
      <c r="E170" s="163" t="s">
        <v>1</v>
      </c>
      <c r="F170" s="161">
        <v>148</v>
      </c>
      <c r="G170" s="164"/>
      <c r="H170" s="164">
        <f t="shared" ref="H170" si="136">F170*G170</f>
        <v>0</v>
      </c>
      <c r="I170" s="173">
        <f t="shared" si="133"/>
        <v>0</v>
      </c>
      <c r="J170" s="174">
        <f t="shared" ref="J170" si="137">G170*(1+I170)</f>
        <v>0</v>
      </c>
      <c r="K170" s="172">
        <f t="shared" ref="K170" si="138">ROUND(F170*J170,2)</f>
        <v>0</v>
      </c>
    </row>
    <row r="171" spans="1:24" s="104" customFormat="1">
      <c r="A171" s="197"/>
      <c r="B171" s="225"/>
      <c r="C171" s="226"/>
      <c r="D171" s="165"/>
      <c r="E171" s="166"/>
      <c r="F171" s="224"/>
      <c r="G171" s="168"/>
      <c r="H171" s="168"/>
      <c r="I171" s="175"/>
      <c r="J171" s="176"/>
      <c r="K171" s="177"/>
      <c r="L171" s="136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</row>
    <row r="172" spans="1:24">
      <c r="A172" s="192" t="s">
        <v>280</v>
      </c>
      <c r="B172" s="120" t="s">
        <v>285</v>
      </c>
      <c r="C172" s="120"/>
      <c r="D172" s="178"/>
      <c r="E172" s="178"/>
      <c r="F172" s="179"/>
      <c r="G172" s="180"/>
      <c r="H172" s="182">
        <f>SUBTOTAL(9,H173:H173)</f>
        <v>0</v>
      </c>
      <c r="I172" s="181"/>
      <c r="J172" s="180"/>
      <c r="K172" s="182">
        <f>SUBTOTAL(9,K173:K173)</f>
        <v>0</v>
      </c>
    </row>
    <row r="173" spans="1:24" ht="38.25" customHeight="1">
      <c r="A173" s="162" t="s">
        <v>484</v>
      </c>
      <c r="B173" s="124" t="s">
        <v>286</v>
      </c>
      <c r="C173" s="160" t="s">
        <v>32</v>
      </c>
      <c r="D173" s="45" t="s">
        <v>287</v>
      </c>
      <c r="E173" s="163" t="s">
        <v>30</v>
      </c>
      <c r="F173" s="161">
        <f>F16+F17+F18</f>
        <v>21</v>
      </c>
      <c r="G173" s="164"/>
      <c r="H173" s="164">
        <f t="shared" ref="H173" si="139">F173*G173</f>
        <v>0</v>
      </c>
      <c r="I173" s="173">
        <f t="shared" ref="I173" si="140">$K$6</f>
        <v>0</v>
      </c>
      <c r="J173" s="174">
        <f t="shared" ref="J173" si="141">G173*(1+I173)</f>
        <v>0</v>
      </c>
      <c r="K173" s="172">
        <f t="shared" ref="K173" si="142">ROUND(F173*J173,2)</f>
        <v>0</v>
      </c>
    </row>
    <row r="174" spans="1:24">
      <c r="A174" s="197"/>
      <c r="B174" s="119"/>
      <c r="C174" s="119"/>
      <c r="D174" s="186"/>
      <c r="E174" s="187"/>
      <c r="F174" s="188"/>
      <c r="G174" s="189"/>
      <c r="H174" s="189"/>
      <c r="I174" s="169"/>
      <c r="J174" s="190"/>
      <c r="K174" s="171"/>
    </row>
    <row r="175" spans="1:24">
      <c r="A175" s="192" t="s">
        <v>289</v>
      </c>
      <c r="B175" s="120" t="s">
        <v>282</v>
      </c>
      <c r="C175" s="120"/>
      <c r="D175" s="178"/>
      <c r="E175" s="178"/>
      <c r="F175" s="179"/>
      <c r="G175" s="180"/>
      <c r="H175" s="182">
        <f>SUBTOTAL(9,H176:H184)</f>
        <v>0</v>
      </c>
      <c r="I175" s="181"/>
      <c r="J175" s="180"/>
      <c r="K175" s="182">
        <f>SUBTOTAL(9,K176:K184)</f>
        <v>0</v>
      </c>
    </row>
    <row r="176" spans="1:24" ht="39.75" customHeight="1">
      <c r="A176" s="236" t="s">
        <v>485</v>
      </c>
      <c r="B176" s="43" t="s">
        <v>329</v>
      </c>
      <c r="C176" s="235" t="s">
        <v>32</v>
      </c>
      <c r="D176" s="45" t="s">
        <v>317</v>
      </c>
      <c r="E176" s="163" t="s">
        <v>30</v>
      </c>
      <c r="F176" s="161">
        <v>1</v>
      </c>
      <c r="G176" s="164"/>
      <c r="H176" s="164">
        <f t="shared" ref="H176:H184" si="143">F176*G176</f>
        <v>0</v>
      </c>
      <c r="I176" s="173">
        <f t="shared" ref="I176:I184" si="144">$K$6</f>
        <v>0</v>
      </c>
      <c r="J176" s="276">
        <f t="shared" ref="J176:J184" si="145">G176*(1+I176)</f>
        <v>0</v>
      </c>
      <c r="K176" s="172">
        <f t="shared" ref="K176:K184" si="146">ROUND(F176*J176,2)</f>
        <v>0</v>
      </c>
    </row>
    <row r="177" spans="1:11" ht="27" customHeight="1">
      <c r="A177" s="236" t="s">
        <v>486</v>
      </c>
      <c r="B177" s="43" t="s">
        <v>330</v>
      </c>
      <c r="C177" s="235" t="s">
        <v>32</v>
      </c>
      <c r="D177" s="45" t="s">
        <v>318</v>
      </c>
      <c r="E177" s="163" t="s">
        <v>30</v>
      </c>
      <c r="F177" s="161">
        <v>1</v>
      </c>
      <c r="G177" s="164"/>
      <c r="H177" s="164">
        <f t="shared" si="143"/>
        <v>0</v>
      </c>
      <c r="I177" s="173">
        <f t="shared" si="144"/>
        <v>0</v>
      </c>
      <c r="J177" s="276">
        <f t="shared" si="145"/>
        <v>0</v>
      </c>
      <c r="K177" s="172">
        <f t="shared" si="146"/>
        <v>0</v>
      </c>
    </row>
    <row r="178" spans="1:11" ht="31.5" customHeight="1">
      <c r="A178" s="236" t="s">
        <v>487</v>
      </c>
      <c r="B178" s="43" t="s">
        <v>331</v>
      </c>
      <c r="C178" s="235" t="s">
        <v>32</v>
      </c>
      <c r="D178" s="45" t="s">
        <v>319</v>
      </c>
      <c r="E178" s="163" t="s">
        <v>30</v>
      </c>
      <c r="F178" s="161">
        <v>1</v>
      </c>
      <c r="G178" s="164"/>
      <c r="H178" s="164">
        <f t="shared" si="143"/>
        <v>0</v>
      </c>
      <c r="I178" s="173">
        <f t="shared" si="144"/>
        <v>0</v>
      </c>
      <c r="J178" s="276">
        <f t="shared" si="145"/>
        <v>0</v>
      </c>
      <c r="K178" s="172">
        <f t="shared" si="146"/>
        <v>0</v>
      </c>
    </row>
    <row r="179" spans="1:11" ht="30" customHeight="1">
      <c r="A179" s="236" t="s">
        <v>488</v>
      </c>
      <c r="B179" s="43" t="s">
        <v>332</v>
      </c>
      <c r="C179" s="235" t="s">
        <v>32</v>
      </c>
      <c r="D179" s="45" t="s">
        <v>320</v>
      </c>
      <c r="E179" s="163" t="s">
        <v>30</v>
      </c>
      <c r="F179" s="161">
        <v>1</v>
      </c>
      <c r="G179" s="164"/>
      <c r="H179" s="164">
        <f t="shared" si="143"/>
        <v>0</v>
      </c>
      <c r="I179" s="173">
        <f t="shared" si="144"/>
        <v>0</v>
      </c>
      <c r="J179" s="276">
        <f t="shared" si="145"/>
        <v>0</v>
      </c>
      <c r="K179" s="172">
        <f t="shared" si="146"/>
        <v>0</v>
      </c>
    </row>
    <row r="180" spans="1:11" ht="30" customHeight="1">
      <c r="A180" s="236" t="s">
        <v>489</v>
      </c>
      <c r="B180" s="43" t="s">
        <v>333</v>
      </c>
      <c r="C180" s="235" t="s">
        <v>32</v>
      </c>
      <c r="D180" s="45" t="s">
        <v>321</v>
      </c>
      <c r="E180" s="163" t="s">
        <v>30</v>
      </c>
      <c r="F180" s="161">
        <v>1</v>
      </c>
      <c r="G180" s="164"/>
      <c r="H180" s="164">
        <f t="shared" si="143"/>
        <v>0</v>
      </c>
      <c r="I180" s="173">
        <f t="shared" si="144"/>
        <v>0</v>
      </c>
      <c r="J180" s="276">
        <f t="shared" si="145"/>
        <v>0</v>
      </c>
      <c r="K180" s="172">
        <f t="shared" si="146"/>
        <v>0</v>
      </c>
    </row>
    <row r="181" spans="1:11" ht="30" customHeight="1">
      <c r="A181" s="236" t="s">
        <v>490</v>
      </c>
      <c r="B181" s="43" t="s">
        <v>334</v>
      </c>
      <c r="C181" s="235" t="s">
        <v>32</v>
      </c>
      <c r="D181" s="45" t="s">
        <v>322</v>
      </c>
      <c r="E181" s="163" t="s">
        <v>30</v>
      </c>
      <c r="F181" s="161">
        <v>1</v>
      </c>
      <c r="G181" s="164"/>
      <c r="H181" s="164">
        <f t="shared" si="143"/>
        <v>0</v>
      </c>
      <c r="I181" s="173">
        <f t="shared" si="144"/>
        <v>0</v>
      </c>
      <c r="J181" s="276">
        <f t="shared" si="145"/>
        <v>0</v>
      </c>
      <c r="K181" s="172">
        <f t="shared" si="146"/>
        <v>0</v>
      </c>
    </row>
    <row r="182" spans="1:11" ht="30" customHeight="1">
      <c r="A182" s="236" t="s">
        <v>491</v>
      </c>
      <c r="B182" s="43" t="s">
        <v>335</v>
      </c>
      <c r="C182" s="235" t="s">
        <v>32</v>
      </c>
      <c r="D182" s="45" t="s">
        <v>323</v>
      </c>
      <c r="E182" s="163" t="s">
        <v>30</v>
      </c>
      <c r="F182" s="161">
        <v>1</v>
      </c>
      <c r="G182" s="164"/>
      <c r="H182" s="164">
        <f t="shared" si="143"/>
        <v>0</v>
      </c>
      <c r="I182" s="173">
        <f t="shared" si="144"/>
        <v>0</v>
      </c>
      <c r="J182" s="276">
        <f t="shared" si="145"/>
        <v>0</v>
      </c>
      <c r="K182" s="172">
        <f t="shared" si="146"/>
        <v>0</v>
      </c>
    </row>
    <row r="183" spans="1:11" ht="30" customHeight="1">
      <c r="A183" s="236" t="s">
        <v>492</v>
      </c>
      <c r="B183" s="43" t="s">
        <v>336</v>
      </c>
      <c r="C183" s="235" t="s">
        <v>32</v>
      </c>
      <c r="D183" s="45" t="s">
        <v>324</v>
      </c>
      <c r="E183" s="163" t="s">
        <v>30</v>
      </c>
      <c r="F183" s="161">
        <v>1</v>
      </c>
      <c r="G183" s="164"/>
      <c r="H183" s="164">
        <f t="shared" si="143"/>
        <v>0</v>
      </c>
      <c r="I183" s="173">
        <f t="shared" si="144"/>
        <v>0</v>
      </c>
      <c r="J183" s="276">
        <f t="shared" si="145"/>
        <v>0</v>
      </c>
      <c r="K183" s="172">
        <f t="shared" si="146"/>
        <v>0</v>
      </c>
    </row>
    <row r="184" spans="1:11" ht="29.25" customHeight="1">
      <c r="A184" s="236" t="s">
        <v>493</v>
      </c>
      <c r="B184" s="43" t="s">
        <v>337</v>
      </c>
      <c r="C184" s="235" t="s">
        <v>32</v>
      </c>
      <c r="D184" s="45" t="s">
        <v>325</v>
      </c>
      <c r="E184" s="163" t="s">
        <v>30</v>
      </c>
      <c r="F184" s="161">
        <v>1</v>
      </c>
      <c r="G184" s="164"/>
      <c r="H184" s="164">
        <f t="shared" si="143"/>
        <v>0</v>
      </c>
      <c r="I184" s="173">
        <f t="shared" si="144"/>
        <v>0</v>
      </c>
      <c r="J184" s="276">
        <f t="shared" si="145"/>
        <v>0</v>
      </c>
      <c r="K184" s="172">
        <f t="shared" si="146"/>
        <v>0</v>
      </c>
    </row>
    <row r="185" spans="1:11" ht="10.5" customHeight="1">
      <c r="A185" s="194"/>
      <c r="B185" s="277"/>
      <c r="C185" s="119"/>
      <c r="D185" s="165"/>
      <c r="E185" s="166"/>
      <c r="F185" s="188"/>
      <c r="G185" s="168"/>
      <c r="H185" s="168"/>
      <c r="I185" s="221"/>
      <c r="J185" s="222"/>
      <c r="K185" s="191"/>
    </row>
    <row r="186" spans="1:11">
      <c r="A186" s="270"/>
      <c r="B186" s="262"/>
      <c r="C186" s="262"/>
      <c r="D186" s="262"/>
      <c r="E186" s="262"/>
      <c r="F186" s="263"/>
      <c r="G186" s="265" t="s">
        <v>341</v>
      </c>
      <c r="H186" s="309">
        <f>ROUND(SUBTOTAL(9,H14:H184),2)</f>
        <v>0</v>
      </c>
      <c r="I186" s="264"/>
      <c r="J186" s="265" t="s">
        <v>51</v>
      </c>
      <c r="K186" s="213">
        <f>ROUND(SUBTOTAL(9,K14:K184),2)</f>
        <v>0</v>
      </c>
    </row>
    <row r="187" spans="1:11">
      <c r="A187" s="271"/>
      <c r="B187" s="272"/>
      <c r="C187" s="272"/>
      <c r="D187" s="272"/>
      <c r="E187" s="272"/>
      <c r="F187" s="273"/>
      <c r="G187" s="272"/>
      <c r="H187" s="272"/>
      <c r="I187" s="274"/>
      <c r="J187" s="272"/>
      <c r="K187" s="275"/>
    </row>
    <row r="188" spans="1:11" ht="12">
      <c r="A188" s="105"/>
      <c r="B188" s="107"/>
      <c r="C188" s="107"/>
      <c r="D188" s="108"/>
      <c r="E188" s="105"/>
      <c r="F188" s="109"/>
      <c r="G188" s="110"/>
      <c r="H188" s="110"/>
      <c r="I188" s="122"/>
      <c r="K188" s="111"/>
    </row>
    <row r="189" spans="1:11" ht="12">
      <c r="A189" s="100"/>
    </row>
    <row r="190" spans="1:11" ht="12">
      <c r="A190" s="100"/>
    </row>
  </sheetData>
  <autoFilter ref="A13:K187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23">
    <cfRule type="duplicateValues" dxfId="131" priority="734"/>
    <cfRule type="duplicateValues" dxfId="130" priority="735"/>
  </conditionalFormatting>
  <conditionalFormatting sqref="A123">
    <cfRule type="duplicateValues" dxfId="129" priority="733"/>
  </conditionalFormatting>
  <conditionalFormatting sqref="A125">
    <cfRule type="duplicateValues" dxfId="128" priority="553"/>
    <cfRule type="duplicateValues" dxfId="127" priority="554"/>
  </conditionalFormatting>
  <conditionalFormatting sqref="A125">
    <cfRule type="duplicateValues" dxfId="126" priority="555"/>
  </conditionalFormatting>
  <conditionalFormatting sqref="A138">
    <cfRule type="duplicateValues" dxfId="125" priority="403"/>
    <cfRule type="duplicateValues" dxfId="124" priority="404"/>
  </conditionalFormatting>
  <conditionalFormatting sqref="A138">
    <cfRule type="duplicateValues" dxfId="123" priority="405"/>
  </conditionalFormatting>
  <conditionalFormatting sqref="A147">
    <cfRule type="duplicateValues" dxfId="122" priority="211"/>
    <cfRule type="duplicateValues" dxfId="121" priority="212"/>
  </conditionalFormatting>
  <conditionalFormatting sqref="A147">
    <cfRule type="duplicateValues" dxfId="120" priority="213"/>
  </conditionalFormatting>
  <conditionalFormatting sqref="A130">
    <cfRule type="duplicateValues" dxfId="119" priority="202"/>
    <cfRule type="duplicateValues" dxfId="118" priority="203"/>
  </conditionalFormatting>
  <conditionalFormatting sqref="A130">
    <cfRule type="duplicateValues" dxfId="117" priority="204"/>
  </conditionalFormatting>
  <conditionalFormatting sqref="A33">
    <cfRule type="duplicateValues" dxfId="116" priority="195"/>
    <cfRule type="duplicateValues" dxfId="115" priority="196"/>
  </conditionalFormatting>
  <conditionalFormatting sqref="A33">
    <cfRule type="duplicateValues" dxfId="114" priority="194"/>
  </conditionalFormatting>
  <conditionalFormatting sqref="A33">
    <cfRule type="duplicateValues" dxfId="113" priority="193"/>
  </conditionalFormatting>
  <conditionalFormatting sqref="A33">
    <cfRule type="duplicateValues" dxfId="112" priority="197"/>
  </conditionalFormatting>
  <conditionalFormatting sqref="A33">
    <cfRule type="duplicateValues" dxfId="111" priority="198"/>
  </conditionalFormatting>
  <conditionalFormatting sqref="A33">
    <cfRule type="duplicateValues" dxfId="110" priority="199"/>
  </conditionalFormatting>
  <conditionalFormatting sqref="A33">
    <cfRule type="duplicateValues" dxfId="109" priority="200"/>
  </conditionalFormatting>
  <conditionalFormatting sqref="A33">
    <cfRule type="duplicateValues" dxfId="108" priority="201"/>
  </conditionalFormatting>
  <conditionalFormatting sqref="A37">
    <cfRule type="duplicateValues" dxfId="107" priority="186"/>
    <cfRule type="duplicateValues" dxfId="106" priority="187"/>
  </conditionalFormatting>
  <conditionalFormatting sqref="A37">
    <cfRule type="duplicateValues" dxfId="105" priority="185"/>
  </conditionalFormatting>
  <conditionalFormatting sqref="A37">
    <cfRule type="duplicateValues" dxfId="104" priority="184"/>
  </conditionalFormatting>
  <conditionalFormatting sqref="A37">
    <cfRule type="duplicateValues" dxfId="103" priority="188"/>
  </conditionalFormatting>
  <conditionalFormatting sqref="A37">
    <cfRule type="duplicateValues" dxfId="102" priority="189"/>
  </conditionalFormatting>
  <conditionalFormatting sqref="A37">
    <cfRule type="duplicateValues" dxfId="101" priority="190"/>
  </conditionalFormatting>
  <conditionalFormatting sqref="A37">
    <cfRule type="duplicateValues" dxfId="100" priority="191"/>
  </conditionalFormatting>
  <conditionalFormatting sqref="A37">
    <cfRule type="duplicateValues" dxfId="99" priority="192"/>
  </conditionalFormatting>
  <conditionalFormatting sqref="A47">
    <cfRule type="duplicateValues" dxfId="98" priority="177"/>
    <cfRule type="duplicateValues" dxfId="97" priority="178"/>
  </conditionalFormatting>
  <conditionalFormatting sqref="A47">
    <cfRule type="duplicateValues" dxfId="96" priority="176"/>
  </conditionalFormatting>
  <conditionalFormatting sqref="A47">
    <cfRule type="duplicateValues" dxfId="95" priority="175"/>
  </conditionalFormatting>
  <conditionalFormatting sqref="A47">
    <cfRule type="duplicateValues" dxfId="94" priority="179"/>
  </conditionalFormatting>
  <conditionalFormatting sqref="A47">
    <cfRule type="duplicateValues" dxfId="93" priority="180"/>
  </conditionalFormatting>
  <conditionalFormatting sqref="A47">
    <cfRule type="duplicateValues" dxfId="92" priority="181"/>
  </conditionalFormatting>
  <conditionalFormatting sqref="A47">
    <cfRule type="duplicateValues" dxfId="91" priority="182"/>
  </conditionalFormatting>
  <conditionalFormatting sqref="A47">
    <cfRule type="duplicateValues" dxfId="90" priority="183"/>
  </conditionalFormatting>
  <conditionalFormatting sqref="A101">
    <cfRule type="duplicateValues" dxfId="89" priority="120"/>
    <cfRule type="duplicateValues" dxfId="88" priority="121"/>
  </conditionalFormatting>
  <conditionalFormatting sqref="A101">
    <cfRule type="duplicateValues" dxfId="87" priority="119"/>
  </conditionalFormatting>
  <conditionalFormatting sqref="A101">
    <cfRule type="duplicateValues" dxfId="86" priority="118"/>
  </conditionalFormatting>
  <conditionalFormatting sqref="A101">
    <cfRule type="duplicateValues" dxfId="85" priority="122"/>
  </conditionalFormatting>
  <conditionalFormatting sqref="A101">
    <cfRule type="duplicateValues" dxfId="84" priority="123"/>
  </conditionalFormatting>
  <conditionalFormatting sqref="A101">
    <cfRule type="duplicateValues" dxfId="83" priority="124"/>
  </conditionalFormatting>
  <conditionalFormatting sqref="A101">
    <cfRule type="duplicateValues" dxfId="82" priority="125"/>
  </conditionalFormatting>
  <conditionalFormatting sqref="A101">
    <cfRule type="duplicateValues" dxfId="81" priority="126"/>
  </conditionalFormatting>
  <conditionalFormatting sqref="A90">
    <cfRule type="duplicateValues" dxfId="80" priority="116"/>
    <cfRule type="duplicateValues" dxfId="79" priority="117"/>
  </conditionalFormatting>
  <conditionalFormatting sqref="A90">
    <cfRule type="duplicateValues" dxfId="78" priority="115"/>
  </conditionalFormatting>
  <conditionalFormatting sqref="A91">
    <cfRule type="duplicateValues" dxfId="77" priority="108"/>
    <cfRule type="duplicateValues" dxfId="76" priority="109"/>
  </conditionalFormatting>
  <conditionalFormatting sqref="A91">
    <cfRule type="duplicateValues" dxfId="75" priority="107"/>
  </conditionalFormatting>
  <conditionalFormatting sqref="A91">
    <cfRule type="duplicateValues" dxfId="74" priority="106"/>
  </conditionalFormatting>
  <conditionalFormatting sqref="A91">
    <cfRule type="duplicateValues" dxfId="73" priority="110"/>
  </conditionalFormatting>
  <conditionalFormatting sqref="A91">
    <cfRule type="duplicateValues" dxfId="72" priority="111"/>
  </conditionalFormatting>
  <conditionalFormatting sqref="A91">
    <cfRule type="duplicateValues" dxfId="71" priority="112"/>
  </conditionalFormatting>
  <conditionalFormatting sqref="A91">
    <cfRule type="duplicateValues" dxfId="70" priority="113"/>
  </conditionalFormatting>
  <conditionalFormatting sqref="A91">
    <cfRule type="duplicateValues" dxfId="69" priority="114"/>
  </conditionalFormatting>
  <conditionalFormatting sqref="A97">
    <cfRule type="duplicateValues" dxfId="68" priority="99"/>
    <cfRule type="duplicateValues" dxfId="67" priority="100"/>
  </conditionalFormatting>
  <conditionalFormatting sqref="A97">
    <cfRule type="duplicateValues" dxfId="66" priority="98"/>
  </conditionalFormatting>
  <conditionalFormatting sqref="A97">
    <cfRule type="duplicateValues" dxfId="65" priority="97"/>
  </conditionalFormatting>
  <conditionalFormatting sqref="A97">
    <cfRule type="duplicateValues" dxfId="64" priority="101"/>
  </conditionalFormatting>
  <conditionalFormatting sqref="A97">
    <cfRule type="duplicateValues" dxfId="63" priority="102"/>
  </conditionalFormatting>
  <conditionalFormatting sqref="A97">
    <cfRule type="duplicateValues" dxfId="62" priority="103"/>
  </conditionalFormatting>
  <conditionalFormatting sqref="A97">
    <cfRule type="duplicateValues" dxfId="61" priority="104"/>
  </conditionalFormatting>
  <conditionalFormatting sqref="A97">
    <cfRule type="duplicateValues" dxfId="60" priority="105"/>
  </conditionalFormatting>
  <conditionalFormatting sqref="A61">
    <cfRule type="duplicateValues" dxfId="59" priority="90"/>
    <cfRule type="duplicateValues" dxfId="58" priority="91"/>
  </conditionalFormatting>
  <conditionalFormatting sqref="A61">
    <cfRule type="duplicateValues" dxfId="57" priority="89"/>
  </conditionalFormatting>
  <conditionalFormatting sqref="A61">
    <cfRule type="duplicateValues" dxfId="56" priority="88"/>
  </conditionalFormatting>
  <conditionalFormatting sqref="A61">
    <cfRule type="duplicateValues" dxfId="55" priority="92"/>
  </conditionalFormatting>
  <conditionalFormatting sqref="A61">
    <cfRule type="duplicateValues" dxfId="54" priority="93"/>
  </conditionalFormatting>
  <conditionalFormatting sqref="A61">
    <cfRule type="duplicateValues" dxfId="53" priority="94"/>
  </conditionalFormatting>
  <conditionalFormatting sqref="A61">
    <cfRule type="duplicateValues" dxfId="52" priority="95"/>
  </conditionalFormatting>
  <conditionalFormatting sqref="A61">
    <cfRule type="duplicateValues" dxfId="51" priority="96"/>
  </conditionalFormatting>
  <conditionalFormatting sqref="A148:A153 A139:A146">
    <cfRule type="duplicateValues" dxfId="50" priority="23280"/>
    <cfRule type="duplicateValues" dxfId="49" priority="23281"/>
  </conditionalFormatting>
  <conditionalFormatting sqref="A148:A153 A139:A146">
    <cfRule type="duplicateValues" dxfId="48" priority="23284"/>
  </conditionalFormatting>
  <conditionalFormatting sqref="A124">
    <cfRule type="duplicateValues" dxfId="47" priority="64"/>
    <cfRule type="duplicateValues" dxfId="46" priority="65"/>
  </conditionalFormatting>
  <conditionalFormatting sqref="A124">
    <cfRule type="duplicateValues" dxfId="45" priority="66"/>
  </conditionalFormatting>
  <conditionalFormatting sqref="A158">
    <cfRule type="duplicateValues" dxfId="44" priority="61"/>
    <cfRule type="duplicateValues" dxfId="43" priority="62"/>
  </conditionalFormatting>
  <conditionalFormatting sqref="A158">
    <cfRule type="duplicateValues" dxfId="42" priority="63"/>
  </conditionalFormatting>
  <conditionalFormatting sqref="A74">
    <cfRule type="duplicateValues" dxfId="41" priority="30"/>
    <cfRule type="duplicateValues" dxfId="40" priority="31"/>
  </conditionalFormatting>
  <conditionalFormatting sqref="A74">
    <cfRule type="duplicateValues" dxfId="39" priority="29"/>
  </conditionalFormatting>
  <conditionalFormatting sqref="A74">
    <cfRule type="duplicateValues" dxfId="38" priority="28"/>
  </conditionalFormatting>
  <conditionalFormatting sqref="A74">
    <cfRule type="duplicateValues" dxfId="37" priority="32"/>
  </conditionalFormatting>
  <conditionalFormatting sqref="A74">
    <cfRule type="duplicateValues" dxfId="36" priority="33"/>
  </conditionalFormatting>
  <conditionalFormatting sqref="A74">
    <cfRule type="duplicateValues" dxfId="35" priority="34"/>
  </conditionalFormatting>
  <conditionalFormatting sqref="A74">
    <cfRule type="duplicateValues" dxfId="34" priority="35"/>
  </conditionalFormatting>
  <conditionalFormatting sqref="A74">
    <cfRule type="duplicateValues" dxfId="33" priority="36"/>
  </conditionalFormatting>
  <conditionalFormatting sqref="A64">
    <cfRule type="duplicateValues" dxfId="32" priority="26"/>
    <cfRule type="duplicateValues" dxfId="31" priority="27"/>
  </conditionalFormatting>
  <conditionalFormatting sqref="A64">
    <cfRule type="duplicateValues" dxfId="30" priority="25"/>
  </conditionalFormatting>
  <conditionalFormatting sqref="A65">
    <cfRule type="duplicateValues" dxfId="29" priority="18"/>
    <cfRule type="duplicateValues" dxfId="28" priority="19"/>
  </conditionalFormatting>
  <conditionalFormatting sqref="A65">
    <cfRule type="duplicateValues" dxfId="27" priority="17"/>
  </conditionalFormatting>
  <conditionalFormatting sqref="A65">
    <cfRule type="duplicateValues" dxfId="26" priority="16"/>
  </conditionalFormatting>
  <conditionalFormatting sqref="A65">
    <cfRule type="duplicateValues" dxfId="25" priority="20"/>
  </conditionalFormatting>
  <conditionalFormatting sqref="A65">
    <cfRule type="duplicateValues" dxfId="24" priority="21"/>
  </conditionalFormatting>
  <conditionalFormatting sqref="A65">
    <cfRule type="duplicateValues" dxfId="23" priority="22"/>
  </conditionalFormatting>
  <conditionalFormatting sqref="A65">
    <cfRule type="duplicateValues" dxfId="22" priority="23"/>
  </conditionalFormatting>
  <conditionalFormatting sqref="A65">
    <cfRule type="duplicateValues" dxfId="21" priority="24"/>
  </conditionalFormatting>
  <conditionalFormatting sqref="A126:A129">
    <cfRule type="duplicateValues" dxfId="20" priority="23293"/>
    <cfRule type="duplicateValues" dxfId="19" priority="23294"/>
  </conditionalFormatting>
  <conditionalFormatting sqref="A126:A129">
    <cfRule type="duplicateValues" dxfId="18" priority="23295"/>
  </conditionalFormatting>
  <conditionalFormatting sqref="A131:A137">
    <cfRule type="duplicateValues" dxfId="17" priority="23304"/>
    <cfRule type="duplicateValues" dxfId="16" priority="23305"/>
  </conditionalFormatting>
  <conditionalFormatting sqref="A131:A137">
    <cfRule type="duplicateValues" dxfId="15" priority="23306"/>
  </conditionalFormatting>
  <conditionalFormatting sqref="A154">
    <cfRule type="duplicateValues" dxfId="14" priority="10"/>
    <cfRule type="duplicateValues" dxfId="13" priority="11"/>
  </conditionalFormatting>
  <conditionalFormatting sqref="A154">
    <cfRule type="duplicateValues" dxfId="12" priority="12"/>
  </conditionalFormatting>
  <conditionalFormatting sqref="A155:A157">
    <cfRule type="duplicateValues" dxfId="11" priority="23307"/>
    <cfRule type="duplicateValues" dxfId="10" priority="23308"/>
  </conditionalFormatting>
  <conditionalFormatting sqref="A155:A157">
    <cfRule type="duplicateValues" dxfId="9" priority="23309"/>
  </conditionalFormatting>
  <conditionalFormatting sqref="A112">
    <cfRule type="duplicateValues" dxfId="8" priority="3"/>
    <cfRule type="duplicateValues" dxfId="7" priority="4"/>
  </conditionalFormatting>
  <conditionalFormatting sqref="A112">
    <cfRule type="duplicateValues" dxfId="6" priority="2"/>
  </conditionalFormatting>
  <conditionalFormatting sqref="A112">
    <cfRule type="duplicateValues" dxfId="5" priority="1"/>
  </conditionalFormatting>
  <conditionalFormatting sqref="A112">
    <cfRule type="duplicateValues" dxfId="4" priority="5"/>
  </conditionalFormatting>
  <conditionalFormatting sqref="A112">
    <cfRule type="duplicateValues" dxfId="3" priority="6"/>
  </conditionalFormatting>
  <conditionalFormatting sqref="A112">
    <cfRule type="duplicateValues" dxfId="2" priority="7"/>
  </conditionalFormatting>
  <conditionalFormatting sqref="A112">
    <cfRule type="duplicateValues" dxfId="1" priority="8"/>
  </conditionalFormatting>
  <conditionalFormatting sqref="A112">
    <cfRule type="duplicateValues" dxfId="0" priority="9"/>
  </conditionalFormatting>
  <dataValidations disablePrompts="1" count="1">
    <dataValidation allowBlank="1" showInputMessage="1" showErrorMessage="1" errorTitle="NÃO PODE SER INSERIDO" sqref="F192:I196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CAPA</vt:lpstr>
      <vt:lpstr>RESUMO</vt:lpstr>
      <vt:lpstr>CRONOGRAMA</vt:lpstr>
      <vt:lpstr>ORÇAMENTO</vt:lpstr>
      <vt:lpstr>CAPA!Area_de_impressao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2021-11-16T21:57:57Z</cp:lastPrinted>
  <dcterms:created xsi:type="dcterms:W3CDTF">2015-10-28T16:30:52Z</dcterms:created>
  <dcterms:modified xsi:type="dcterms:W3CDTF">2021-11-24T14:53:16Z</dcterms:modified>
</cp:coreProperties>
</file>